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4" activeTab="18"/>
  </bookViews>
  <sheets>
    <sheet name="консерв для приказа" sheetId="1" state="hidden" r:id="rId1"/>
    <sheet name="опер-для приказа" sheetId="2" state="hidden" r:id="rId2"/>
    <sheet name="Прайс-справочник подр" sheetId="3" state="hidden" r:id="rId3"/>
    <sheet name="2.1.условия примен.-сж" sheetId="4" state="hidden" r:id="rId4"/>
    <sheet name="1.Справочн_хирург.подр." sheetId="5" r:id="rId5"/>
    <sheet name="2.Прайс-справочник сжат" sheetId="6" r:id="rId6"/>
    <sheet name="3.консерв_справочник" sheetId="7" r:id="rId7"/>
    <sheet name="4.Процедуры_справочник" sheetId="8" r:id="rId8"/>
    <sheet name="5. диагност" sheetId="9" r:id="rId9"/>
    <sheet name="6. консультации" sheetId="10" r:id="rId10"/>
    <sheet name="7. анестезия" sheetId="11" r:id="rId11"/>
    <sheet name="8.лабор" sheetId="12" r:id="rId12"/>
    <sheet name="9.манипуляции" sheetId="13" r:id="rId13"/>
    <sheet name="Косметическая хирургия" sheetId="14" state="hidden" r:id="rId14"/>
    <sheet name="Уролог" sheetId="15" state="hidden" r:id="rId15"/>
    <sheet name="10.стац сопр " sheetId="16" r:id="rId16"/>
    <sheet name="11.КОКЗ" sheetId="17" r:id="rId17"/>
    <sheet name="12.стац пац" sheetId="18" r:id="rId18"/>
    <sheet name="13 реализация" sheetId="19" r:id="rId19"/>
  </sheets>
  <definedNames>
    <definedName name="_xlnm.Print_Area" localSheetId="4">'1.Справочн_хирург.подр.'!$A$1:$J$825</definedName>
    <definedName name="_xlnm.Print_Titles" localSheetId="4">'1.Справочн_хирург.подр.'!$10:$11</definedName>
    <definedName name="_xlnm.Print_Area" localSheetId="15">'10.стац сопр '!$A$1:$G$19</definedName>
    <definedName name="_xlnm.Print_Area" localSheetId="16">'11.КОКЗ'!$A$1:$I$46</definedName>
    <definedName name="_xlnm.Print_Area" localSheetId="17">'12.стац пац'!$A$1:$G$19</definedName>
    <definedName name="_xlnm.Print_Area" localSheetId="18">'13 реализация'!$A$1:$H$21</definedName>
    <definedName name="_xlnm.Print_Area" localSheetId="5">'2.Прайс-справочник сжат'!$A$1:$J$628</definedName>
    <definedName name="_xlnm.Print_Titles" localSheetId="5">'2.Прайс-справочник сжат'!$12:$13</definedName>
    <definedName name="_xlnm.Print_Area" localSheetId="6">'3.консерв_справочник'!$A$1:$Q$80</definedName>
    <definedName name="_xlnm.Print_Titles" localSheetId="6">'3.консерв_справочник'!$11:$14</definedName>
    <definedName name="_xlnm.Print_Area" localSheetId="7">'4.Процедуры_справочник'!$A$1:$N$50</definedName>
    <definedName name="_xlnm.Print_Area" localSheetId="9">'6. консультации'!$A$1:$F$18</definedName>
    <definedName name="_xlnm.Print_Area" localSheetId="10">'7. анестезия'!$A$1:$G$36</definedName>
    <definedName name="_xlnm.Print_Titles" localSheetId="10">'7. анестезия'!$11:$12</definedName>
    <definedName name="_xlnm.Print_Area" localSheetId="11">'8.лабор'!$A$1:$F$76</definedName>
    <definedName name="_xlnm.Print_Titles" localSheetId="11">'8.лабор'!$11:$11</definedName>
    <definedName name="_xlnm.Print_Area" localSheetId="12">'9.манипуляции'!$A$1:$G$26</definedName>
    <definedName name="_xlnm.Print_Area" localSheetId="0">'консерв для приказа'!$A$1:$U$94</definedName>
    <definedName name="_xlnm.Print_Titles" localSheetId="13">'Косметическая хирургия'!$3:$4</definedName>
    <definedName name="_xlnm.Print_Area" localSheetId="1">'опер-для приказа'!$A$1:$I$553</definedName>
    <definedName name="_xlnm.Print_Area" localSheetId="14">'Уролог'!$A$1:$C$21</definedName>
    <definedName name="_xlnm.Print_Area" localSheetId="0">'консерв для приказа'!$A$1:$U$94</definedName>
    <definedName name="_xlnm.Print_Area" localSheetId="1">'опер-для приказа'!$A$1:$I$553</definedName>
    <definedName name="_xlnm.Print_Area" localSheetId="4">'1.Справочн_хирург.подр.'!$A$1:$J$825</definedName>
    <definedName name="_xlnm.Print_Titles" localSheetId="4">'1.Справочн_хирург.подр.'!$10:$11</definedName>
    <definedName name="_xlnm.Print_Area" localSheetId="5">'2.Прайс-справочник сжат'!$A$1:$J$628</definedName>
    <definedName name="_xlnm.Print_Titles" localSheetId="5">'2.Прайс-справочник сжат'!$12:$13</definedName>
    <definedName name="_xlnm.Print_Area" localSheetId="6">'3.консерв_справочник'!$A$1:$Q$80</definedName>
    <definedName name="_xlnm.Print_Titles" localSheetId="6">'3.консерв_справочник'!$11:$14</definedName>
    <definedName name="_xlnm.Print_Area" localSheetId="7">'4.Процедуры_справочник'!$A$1:$N$50</definedName>
    <definedName name="_xlnm.Print_Area" localSheetId="9">'6. консультации'!$A$1:$F$18</definedName>
    <definedName name="_xlnm.Print_Area" localSheetId="10">'7. анестезия'!$A$1:$G$36</definedName>
    <definedName name="_xlnm.Print_Titles" localSheetId="10">'7. анестезия'!$11:$12</definedName>
    <definedName name="_xlnm.Print_Area" localSheetId="11">'8.лабор'!$A$1:$F$76</definedName>
    <definedName name="_xlnm.Print_Titles" localSheetId="11">'8.лабор'!$11:$11</definedName>
    <definedName name="_xlnm.Print_Area" localSheetId="12">'9.манипуляции'!$A$1:$G$26</definedName>
    <definedName name="_xlnm.Print_Titles" localSheetId="13">'Косметическая хирургия'!$3:$4</definedName>
    <definedName name="_xlnm.Print_Area" localSheetId="14">'Уролог'!$A$1:$C$21</definedName>
    <definedName name="_xlnm.Print_Area" localSheetId="15">'10.стац сопр '!$A$1:$G$19</definedName>
    <definedName name="_xlnm.Print_Area" localSheetId="16">'11.КОКЗ'!$A$1:$I$46</definedName>
    <definedName name="_xlnm.Print_Area" localSheetId="17">'12.стац пац'!$A$1:$G$19</definedName>
    <definedName name="_xlnm.Print_Area" localSheetId="18">'13 реализация'!$A$1:$H$21</definedName>
  </definedNames>
  <calcPr fullCalcOnLoad="1"/>
</workbook>
</file>

<file path=xl/sharedStrings.xml><?xml version="1.0" encoding="utf-8"?>
<sst xmlns="http://schemas.openxmlformats.org/spreadsheetml/2006/main" count="7556" uniqueCount="2869">
  <si>
    <t>(с расшифровкой курсов лечения)</t>
  </si>
  <si>
    <t>Перечень курсов консервативного лечения,</t>
  </si>
  <si>
    <t>(с рашифровкой курсов лечения)</t>
  </si>
  <si>
    <t xml:space="preserve"> включаемых дополнительно в прейскурант</t>
  </si>
  <si>
    <t>Категория сложности</t>
  </si>
  <si>
    <t>Наименование                               медицинских услуг</t>
  </si>
  <si>
    <t>Стоимость 1- го курса за 1 глаз</t>
  </si>
  <si>
    <t xml:space="preserve">При лечении одного глаза           </t>
  </si>
  <si>
    <t>При лечении обоих глаз</t>
  </si>
  <si>
    <r>
      <rPr>
        <sz val="10"/>
        <rFont val="Arial Cyr"/>
        <family val="0"/>
      </rPr>
      <t xml:space="preserve">Курс </t>
    </r>
    <r>
      <rPr>
        <b/>
        <sz val="10"/>
        <rFont val="Arial Cyr"/>
        <family val="0"/>
      </rPr>
      <t>5</t>
    </r>
    <r>
      <rPr>
        <sz val="10"/>
        <rFont val="Arial Cyr"/>
        <family val="0"/>
      </rPr>
      <t xml:space="preserve"> дней</t>
    </r>
  </si>
  <si>
    <r>
      <rPr>
        <sz val="10"/>
        <rFont val="Arial Cyr"/>
        <family val="0"/>
      </rPr>
      <t xml:space="preserve">Курс </t>
    </r>
    <r>
      <rPr>
        <b/>
        <sz val="10"/>
        <rFont val="Arial Cyr"/>
        <family val="0"/>
      </rPr>
      <t xml:space="preserve">10 </t>
    </r>
    <r>
      <rPr>
        <sz val="10"/>
        <rFont val="Arial Cyr"/>
        <family val="0"/>
      </rPr>
      <t>дней</t>
    </r>
  </si>
  <si>
    <t>код МНТК</t>
  </si>
  <si>
    <t>Наименование в базе филиала</t>
  </si>
  <si>
    <t>к-во за 9 м</t>
  </si>
  <si>
    <t>Код модели</t>
  </si>
  <si>
    <t>Код услуги</t>
  </si>
  <si>
    <t>№ пози-ции</t>
  </si>
  <si>
    <t>Цена      за  1 курс,  руб.</t>
  </si>
  <si>
    <t>а</t>
  </si>
  <si>
    <t>б</t>
  </si>
  <si>
    <t>д</t>
  </si>
  <si>
    <t>е</t>
  </si>
  <si>
    <t>ж</t>
  </si>
  <si>
    <t>з</t>
  </si>
  <si>
    <t>2</t>
  </si>
  <si>
    <t>3</t>
  </si>
  <si>
    <t>5</t>
  </si>
  <si>
    <t>7</t>
  </si>
  <si>
    <t>9</t>
  </si>
  <si>
    <t>Заболевания роговицы</t>
  </si>
  <si>
    <t>Консервативное лечение кератита</t>
  </si>
  <si>
    <t>Курс консервативного лечения                  нитчатого кератита</t>
  </si>
  <si>
    <t>2001</t>
  </si>
  <si>
    <t>2002</t>
  </si>
  <si>
    <t>2003</t>
  </si>
  <si>
    <t>2004</t>
  </si>
  <si>
    <t>Курс консервативного лечения герпетического кератита</t>
  </si>
  <si>
    <t>Курс консервативного лечения травматического кератита</t>
  </si>
  <si>
    <t>Курс консервативного лечения бактериального кератита</t>
  </si>
  <si>
    <t>Курс консервативного лечения                 кератита неясной этиологии</t>
  </si>
  <si>
    <t>г</t>
  </si>
  <si>
    <t>Консервативное лечение эрозии роговицы</t>
  </si>
  <si>
    <t>453</t>
  </si>
  <si>
    <t>Курс консервативного лечения                    эрозии роговицы</t>
  </si>
  <si>
    <t>2013</t>
  </si>
  <si>
    <t>2014</t>
  </si>
  <si>
    <t>Консервативное лечение язвы роговицы</t>
  </si>
  <si>
    <t>454</t>
  </si>
  <si>
    <t>Курс консервативного лечения                 язвы роговицы</t>
  </si>
  <si>
    <t>2021</t>
  </si>
  <si>
    <t>2022</t>
  </si>
  <si>
    <t>2023</t>
  </si>
  <si>
    <t>2024</t>
  </si>
  <si>
    <t>Консервативное лечение дистрофии роговицы</t>
  </si>
  <si>
    <t>Курс консервативного лечения эпителиально- эндотелиальной дистрофии роговицы</t>
  </si>
  <si>
    <t>Курс консервативного лечения наследственной дистрофии роговицы</t>
  </si>
  <si>
    <t>Курс консервативного лечения                   болезни трансплантата  роговицы</t>
  </si>
  <si>
    <t>Курс консервативного лечения буллезной кератопатии</t>
  </si>
  <si>
    <t>Консервативное лечение помутнения  роговицы</t>
  </si>
  <si>
    <t>458</t>
  </si>
  <si>
    <t>Курс консервативного лечения помутнения  роговицы</t>
  </si>
  <si>
    <t>2041</t>
  </si>
  <si>
    <t>2042</t>
  </si>
  <si>
    <t>2043</t>
  </si>
  <si>
    <t>2044</t>
  </si>
  <si>
    <t>Заболевания сосудистой оболочки глаза</t>
  </si>
  <si>
    <t>ф</t>
  </si>
  <si>
    <t>Консервативное лечение иридоциклита</t>
  </si>
  <si>
    <t xml:space="preserve">Курс консервативного лечения иридоциклита </t>
  </si>
  <si>
    <t>2061</t>
  </si>
  <si>
    <t>2062</t>
  </si>
  <si>
    <t>2063</t>
  </si>
  <si>
    <t>2064</t>
  </si>
  <si>
    <t>Консервативное лечение увеита</t>
  </si>
  <si>
    <t>248</t>
  </si>
  <si>
    <t>лечение увеитов</t>
  </si>
  <si>
    <t>014</t>
  </si>
  <si>
    <t>160</t>
  </si>
  <si>
    <t>063</t>
  </si>
  <si>
    <t>х</t>
  </si>
  <si>
    <t>Курс консервативного лечения увеита методом стандартной терапии</t>
  </si>
  <si>
    <t>2071</t>
  </si>
  <si>
    <t>2072</t>
  </si>
  <si>
    <t>2073</t>
  </si>
  <si>
    <t>2074</t>
  </si>
  <si>
    <t>Курс консервативного лечения увеита методом интенсивной пульстерапии</t>
  </si>
  <si>
    <t>2075</t>
  </si>
  <si>
    <t>2076</t>
  </si>
  <si>
    <t>2077</t>
  </si>
  <si>
    <t>2078</t>
  </si>
  <si>
    <t>Курс консервативного лечения панувеита с катетеризацией ретробульбарного пространства</t>
  </si>
  <si>
    <t>с</t>
  </si>
  <si>
    <t>Консервативное лечение хориоретинита</t>
  </si>
  <si>
    <t>474</t>
  </si>
  <si>
    <t>Курс консервативного лечения хориоретинита методом стандартной терапии</t>
  </si>
  <si>
    <t>2081</t>
  </si>
  <si>
    <t>2082</t>
  </si>
  <si>
    <t>2083</t>
  </si>
  <si>
    <t>2084</t>
  </si>
  <si>
    <t>Курс консервативного лечения хориоретинита методом интенсивной пульстерапии</t>
  </si>
  <si>
    <t>2085</t>
  </si>
  <si>
    <t>2086</t>
  </si>
  <si>
    <t>2087</t>
  </si>
  <si>
    <t>2088</t>
  </si>
  <si>
    <t>м</t>
  </si>
  <si>
    <t>Консервативное лечение центральной серозной хориопатии</t>
  </si>
  <si>
    <t>475</t>
  </si>
  <si>
    <t>Курс консервативного лечения центральной серозной хориопатии</t>
  </si>
  <si>
    <t>2091</t>
  </si>
  <si>
    <t>2092</t>
  </si>
  <si>
    <t>2093</t>
  </si>
  <si>
    <t>2094</t>
  </si>
  <si>
    <t>Заболевания стекловидного тела</t>
  </si>
  <si>
    <t>ш</t>
  </si>
  <si>
    <t>Консервативное лечение помутнения стекловидного тела</t>
  </si>
  <si>
    <t>Курс консервативного лечения помутнения стекловидного тела</t>
  </si>
  <si>
    <t>2101</t>
  </si>
  <si>
    <t>2102</t>
  </si>
  <si>
    <t>2103</t>
  </si>
  <si>
    <t>2104</t>
  </si>
  <si>
    <t>о</t>
  </si>
  <si>
    <t>Консервативное лечение гемофтальма</t>
  </si>
  <si>
    <t>Курс консервативного лечения гемофтальма</t>
  </si>
  <si>
    <t>2111</t>
  </si>
  <si>
    <t>2112</t>
  </si>
  <si>
    <t>2113</t>
  </si>
  <si>
    <t>2114</t>
  </si>
  <si>
    <t>Заболевания сетчатки</t>
  </si>
  <si>
    <t>Консервативное лечение  сосудистых заболеваний сетчатки</t>
  </si>
  <si>
    <t>478</t>
  </si>
  <si>
    <t>Курс консервативного лечения                острой непроходимости центральной артерии сетчатки или ее ветвей</t>
  </si>
  <si>
    <t>2151</t>
  </si>
  <si>
    <t>2152</t>
  </si>
  <si>
    <t>2153</t>
  </si>
  <si>
    <t>2154</t>
  </si>
  <si>
    <t>479</t>
  </si>
  <si>
    <t>Курс консервативного лечения острой непроходимости центральной вены сетчатки или ее ветвей</t>
  </si>
  <si>
    <t>Курс консервативного лечения ретинального кровоизлияния</t>
  </si>
  <si>
    <t>и</t>
  </si>
  <si>
    <t>Консервативное лечение  дистрофических заболеваний сетчатки</t>
  </si>
  <si>
    <t>260</t>
  </si>
  <si>
    <t>конс.леч.тапеторетин.абиотроф.</t>
  </si>
  <si>
    <t>п</t>
  </si>
  <si>
    <t xml:space="preserve">Курс консервативного лечения тапеторетинальной дистрофии </t>
  </si>
  <si>
    <t>2161</t>
  </si>
  <si>
    <t>2162</t>
  </si>
  <si>
    <t>2163</t>
  </si>
  <si>
    <t>2164</t>
  </si>
  <si>
    <t>480</t>
  </si>
  <si>
    <t>Курс консервативного лечения склеротической хориоретинальной дистрофии</t>
  </si>
  <si>
    <t>481</t>
  </si>
  <si>
    <t>Курс консервативного лечения периферической хориоретинальной дистрофии</t>
  </si>
  <si>
    <t>Курс консервативного лечения транссудативно-геморрагической формы центральной церрозной  хориоретинопатии</t>
  </si>
  <si>
    <t>Курс консервативного лечения                  синдрома Ирвина-Гасса</t>
  </si>
  <si>
    <t>Курс консервативного лечения сухой макулодистрофии  с катетеризацией ретробульбарного пространства</t>
  </si>
  <si>
    <t xml:space="preserve"> Консервативное лечение ретинопатии</t>
  </si>
  <si>
    <t>258</t>
  </si>
  <si>
    <t>конс.леч.диабет.ретинопатии</t>
  </si>
  <si>
    <t xml:space="preserve">Курс консервативного лечения диабетической ретинопатии </t>
  </si>
  <si>
    <t>2171</t>
  </si>
  <si>
    <t>2172</t>
  </si>
  <si>
    <t>2173</t>
  </si>
  <si>
    <t>2174</t>
  </si>
  <si>
    <t>482</t>
  </si>
  <si>
    <t xml:space="preserve">Курс консервативного лечения посттромботической  ретинопатии </t>
  </si>
  <si>
    <t>Заболевания зрительного нерва</t>
  </si>
  <si>
    <t>Консервативное лечение неврита зрительного нерва</t>
  </si>
  <si>
    <t>249</t>
  </si>
  <si>
    <t>лечение невритов зрит. нерва</t>
  </si>
  <si>
    <t>ч</t>
  </si>
  <si>
    <t>Курс консервативного лечения неврита зрительного нерва методом стандартной терапии</t>
  </si>
  <si>
    <t>2201</t>
  </si>
  <si>
    <t>2202</t>
  </si>
  <si>
    <t>2203</t>
  </si>
  <si>
    <t>2204</t>
  </si>
  <si>
    <t>Курс консервативного лечения неврита зрительного нерва методом интенсивной пульстерапии</t>
  </si>
  <si>
    <t>2205</t>
  </si>
  <si>
    <t>2206</t>
  </si>
  <si>
    <t>2207</t>
  </si>
  <si>
    <t>2208</t>
  </si>
  <si>
    <t>Консервативное лечение ишемической нейропатии</t>
  </si>
  <si>
    <t>483</t>
  </si>
  <si>
    <t>Курс консервативного лечения                   передней ишемической нейропатии</t>
  </si>
  <si>
    <t>2211</t>
  </si>
  <si>
    <t>2212</t>
  </si>
  <si>
    <t>2213</t>
  </si>
  <si>
    <t>2214</t>
  </si>
  <si>
    <t>484</t>
  </si>
  <si>
    <t>Курс консервативного лечения                  задней ишемической нейропатии</t>
  </si>
  <si>
    <t>ц</t>
  </si>
  <si>
    <t>Консервативное лечение атрофии зрительного нерва</t>
  </si>
  <si>
    <t>256</t>
  </si>
  <si>
    <t>курс конс.леч.атроф.зрит.нерва</t>
  </si>
  <si>
    <t xml:space="preserve">Курс консервативного лечения                   атрофии зрительного нерва  </t>
  </si>
  <si>
    <t>2221</t>
  </si>
  <si>
    <t>2222</t>
  </si>
  <si>
    <t>2223</t>
  </si>
  <si>
    <t>2224</t>
  </si>
  <si>
    <t>Другие заболевания глаз</t>
  </si>
  <si>
    <t>Консервативное лечение ожогов роговицы</t>
  </si>
  <si>
    <t>т</t>
  </si>
  <si>
    <t>Курс консервативного лечения  термических ожогов роговицы</t>
  </si>
  <si>
    <t>2301</t>
  </si>
  <si>
    <t>2302</t>
  </si>
  <si>
    <t>2303</t>
  </si>
  <si>
    <t>2304</t>
  </si>
  <si>
    <t>Курс консервативного лечения  химических ожогов роговицы</t>
  </si>
  <si>
    <t>Консервативное лечение кератоконъюнктивита</t>
  </si>
  <si>
    <t>Курс консервативного лечения кератоконъюнктивита</t>
  </si>
  <si>
    <t>2311</t>
  </si>
  <si>
    <t>2312</t>
  </si>
  <si>
    <t>2313</t>
  </si>
  <si>
    <t>2314</t>
  </si>
  <si>
    <t>Консервативное лечение кератоувеита</t>
  </si>
  <si>
    <t>257</t>
  </si>
  <si>
    <t>курс конс.леч.кератоувеитов</t>
  </si>
  <si>
    <t>Курс консервативного лечения кератоувеита</t>
  </si>
  <si>
    <t>Консервативное лечение контузии глазного яблока</t>
  </si>
  <si>
    <t>488</t>
  </si>
  <si>
    <t>Курс консервативного лечения                 контузии глазного яблока</t>
  </si>
  <si>
    <t>2331</t>
  </si>
  <si>
    <t>2332</t>
  </si>
  <si>
    <t>2333</t>
  </si>
  <si>
    <t>2334</t>
  </si>
  <si>
    <t>Консервативное лечение эписклерита</t>
  </si>
  <si>
    <t>Курс консервативного лечения эписклерита</t>
  </si>
  <si>
    <t>2341</t>
  </si>
  <si>
    <t>2342</t>
  </si>
  <si>
    <t>2343</t>
  </si>
  <si>
    <t>2344</t>
  </si>
  <si>
    <t>Консервативное лечение демодекоза</t>
  </si>
  <si>
    <t>Курс консервативного лечения демодекоза</t>
  </si>
  <si>
    <t>2351</t>
  </si>
  <si>
    <t>2352</t>
  </si>
  <si>
    <t>2353</t>
  </si>
  <si>
    <t>2354</t>
  </si>
  <si>
    <t>Консервативное лечение прочих заболеваний глаз</t>
  </si>
  <si>
    <t>Курс консервативного лечения прочих заболеваний глаз методом стандартной терапии</t>
  </si>
  <si>
    <t>2361</t>
  </si>
  <si>
    <t>2362</t>
  </si>
  <si>
    <t>2363</t>
  </si>
  <si>
    <t>2364</t>
  </si>
  <si>
    <t>Курс консервативного лечения прочих заболеваний глаз методом интенсивной пульстерапии</t>
  </si>
  <si>
    <t>2365</t>
  </si>
  <si>
    <t>2366</t>
  </si>
  <si>
    <t>2367</t>
  </si>
  <si>
    <t>2368</t>
  </si>
  <si>
    <t>Условие применения прейскуранта:</t>
  </si>
  <si>
    <t>Стоимость дополнительных физиотерапевтических процедур в цены не включена и оплачивается отдельно согласно прейскуранту на эти процедуры</t>
  </si>
  <si>
    <t>* Примечание: Номера договоров указаны для наличного расчета (служебная информация).</t>
  </si>
  <si>
    <t>Приложение к приказу от _______2008 г. № ____</t>
  </si>
  <si>
    <t>Перечень операций, включаемых дополнительно в прейскурант</t>
  </si>
  <si>
    <t xml:space="preserve"> на хирургическое лечение</t>
  </si>
  <si>
    <t xml:space="preserve">код операции </t>
  </si>
  <si>
    <t>Наименование медицинских услуг</t>
  </si>
  <si>
    <t>Вариант операции</t>
  </si>
  <si>
    <r>
      <rPr>
        <b/>
        <sz val="9.5"/>
        <color indexed="8"/>
        <rFont val="Arial Cyr"/>
        <family val="0"/>
      </rPr>
      <t>Без имплантации</t>
    </r>
    <r>
      <rPr>
        <b/>
        <sz val="10"/>
        <color indexed="8"/>
        <rFont val="Arial Cyr"/>
        <family val="0"/>
      </rPr>
      <t xml:space="preserve"> ИОЛ</t>
    </r>
  </si>
  <si>
    <t xml:space="preserve">С имплантацией ИОЛ  </t>
  </si>
  <si>
    <t>№ по-зиции</t>
  </si>
  <si>
    <t>Цена,      руб.</t>
  </si>
  <si>
    <t>Цена,    руб.</t>
  </si>
  <si>
    <t>4</t>
  </si>
  <si>
    <t>Экстракция катаракты</t>
  </si>
  <si>
    <t>Ультразвуковая факоэмульсифиация</t>
  </si>
  <si>
    <t>004</t>
  </si>
  <si>
    <t>Ультразвуковая факоэмульсификация катаракты без имплантации ИОЛ</t>
  </si>
  <si>
    <t>1011</t>
  </si>
  <si>
    <t>Ультразвуковая факоэмульсификация катаракты без имплантации ИОЛ на единственном глазу</t>
  </si>
  <si>
    <t>Ультразвуковая факоэмульсификация без ИОЛ при далеко зашедшей оперированной глаукоме</t>
  </si>
  <si>
    <t>Ультразвуковая факоэмульсификация без имплантации ИОЛ при миопии высокой степени 
(длина глаза &gt; 26 мм)</t>
  </si>
  <si>
    <t>839</t>
  </si>
  <si>
    <t>Ультразвуковая факоэмульсификация  травматической катаракты без имплантации ИОЛ</t>
  </si>
  <si>
    <t>880</t>
  </si>
  <si>
    <t xml:space="preserve">Ультразвуковая факоэмульсификация  увеальной катаракты без имплантации ИОЛ </t>
  </si>
  <si>
    <t>881</t>
  </si>
  <si>
    <t xml:space="preserve">Ультразвуковая факоэмульсификация  диабетической катаракты без имплантации ИОЛ </t>
  </si>
  <si>
    <t>882</t>
  </si>
  <si>
    <t>Ультразвуковая факоэмульсификация  без имплантации ИОЛ  при подвывихе хрусталика</t>
  </si>
  <si>
    <t>838</t>
  </si>
  <si>
    <t xml:space="preserve">Ультразвуковая факоэмульсификация катаракты без имплантации ИОЛ с антиглаукомной операцией </t>
  </si>
  <si>
    <t>Ультразвуковая факоэмульсификация катаракты с имплантацией ИОЛ</t>
  </si>
  <si>
    <t>Ультразвуковая факоэмульсификация катаракты с имплантацией ИОЛ на единственном глазу</t>
  </si>
  <si>
    <t>Ультразвуковая факоэмульсификация с имплантацией ИОЛ при далеко зашедшей оперированной глаукоме</t>
  </si>
  <si>
    <t>Ультразвуковая факоэмульсификация c имплантацией ИОЛ при миопии высокой степени
(длина глаза &gt; 26 мм)</t>
  </si>
  <si>
    <t>124</t>
  </si>
  <si>
    <t xml:space="preserve">Ультразвуковая факоэмульсификация  травматической катаракты с имплантацией ИОЛ </t>
  </si>
  <si>
    <t>877</t>
  </si>
  <si>
    <t xml:space="preserve">Ультразвуковая факоэмульсификация  увеальной катаракты с имплантацией ИОЛ </t>
  </si>
  <si>
    <t>878</t>
  </si>
  <si>
    <t xml:space="preserve">Ультразвуковая факоэмульсификация  диабетической катаракты с имплантацией ИОЛ </t>
  </si>
  <si>
    <t>879</t>
  </si>
  <si>
    <t>Ультразвуковая факоэмульсификация  с имплантацией ИОЛ  при подвывихе хрусталика</t>
  </si>
  <si>
    <t>Ультразвуковая факоэмульсификация катаракты с имплантацией ИОЛ и антиглаукомной операцией</t>
  </si>
  <si>
    <t>Лазерная факофрагментация</t>
  </si>
  <si>
    <t>Лазерная экстракция катаракты без имплантации ИОЛ</t>
  </si>
  <si>
    <t>1021</t>
  </si>
  <si>
    <t>401</t>
  </si>
  <si>
    <t>Лазерная экстракция катаракты без имплантации ИОЛ при далеко зашедшей оперированной глаукоме</t>
  </si>
  <si>
    <t>Лазерная экстракция катаракты без имплантации ИОЛ на единственном глазу</t>
  </si>
  <si>
    <t>Лазерная экстракция катаракты без имплантации ИОЛ при миопии высокой степени 
(длина глаза &gt;26 мм)</t>
  </si>
  <si>
    <t>403</t>
  </si>
  <si>
    <t xml:space="preserve">Лазерная экстракция травматической катаракты без имплантации ИОЛ </t>
  </si>
  <si>
    <t>886</t>
  </si>
  <si>
    <t xml:space="preserve">Лазерная экстракция  увеальной катаракты без имплантации ИОЛ </t>
  </si>
  <si>
    <t>887</t>
  </si>
  <si>
    <t xml:space="preserve">Лазерная экстракция  диабетической катаракты без имплантации ИОЛ </t>
  </si>
  <si>
    <t>888</t>
  </si>
  <si>
    <t>Лазерная экстракция катаракты  без имплантации ИОЛ  при подвывихе хрусталика</t>
  </si>
  <si>
    <t>402</t>
  </si>
  <si>
    <t xml:space="preserve">Лазерная экстракция катаракты  без имплантации ИОЛ с антиглаукоматозной операцией </t>
  </si>
  <si>
    <t>Лазерная экстракция катаракты с имплантацией ИОЛ</t>
  </si>
  <si>
    <t>Лазерная экстракция катаракты с имплантацией ИОЛ на единственном глазу</t>
  </si>
  <si>
    <t>398</t>
  </si>
  <si>
    <t>Лазерная экстракция катаракты c имплантацией ИОЛ при далеко зашедшей оперированной глаукоме</t>
  </si>
  <si>
    <t>Лазерная экстракция катаракты c имплантацией ИОЛ при миопии высокой степени 
(длина глаза &gt;26 мм)</t>
  </si>
  <si>
    <t>400</t>
  </si>
  <si>
    <t xml:space="preserve">Лазерная экстракция травматической катаракты с имплантацией ИОЛ </t>
  </si>
  <si>
    <t>883</t>
  </si>
  <si>
    <t xml:space="preserve">Лазерная экстракция  увеальной катаракты с имплантацией ИОЛ </t>
  </si>
  <si>
    <t>884</t>
  </si>
  <si>
    <t xml:space="preserve">Лазерная экстракция  диабетической катаракты с имплантацией ИОЛ </t>
  </si>
  <si>
    <t>885</t>
  </si>
  <si>
    <t>Лазерная экстракция катаракты  с имплантацией ИОЛ  при подвывихе хрусталика</t>
  </si>
  <si>
    <t>399</t>
  </si>
  <si>
    <t>Лазерная экстракция катаракты c имплантацией ИОЛ  и антиглаукомной операцией</t>
  </si>
  <si>
    <t>Механическая факофрагментация</t>
  </si>
  <si>
    <t>Механическая факофрагментаци без имплантации ИОЛ</t>
  </si>
  <si>
    <t>1031</t>
  </si>
  <si>
    <t>352</t>
  </si>
  <si>
    <t>Механическая факофрагментация катаракты без имплантации ИОЛ на единственном глазу</t>
  </si>
  <si>
    <t>353</t>
  </si>
  <si>
    <t>Механическая факофрагментация  без имплантации ИОЛ при далеко зашедшей оперированной глаукоме</t>
  </si>
  <si>
    <t>354</t>
  </si>
  <si>
    <t>Механическая факофрагментация без имплантации ИОЛ при миопии  высокой степени 
(длина глаза &gt;26 мм)</t>
  </si>
  <si>
    <t>356</t>
  </si>
  <si>
    <t>Механическая факофрагментация травматической катаракты без имплантации ИОЛ</t>
  </si>
  <si>
    <t>892</t>
  </si>
  <si>
    <t xml:space="preserve">Механическая факофрагментация  увеальной катаракты без имплантации ИОЛ </t>
  </si>
  <si>
    <t>893</t>
  </si>
  <si>
    <t xml:space="preserve">Механическая факофрагментация  диабетической катаракты без имплантации ИОЛ </t>
  </si>
  <si>
    <t>894</t>
  </si>
  <si>
    <t>Механическая факофрагментация  без имплантации ИОЛ  при подвывихе хрусталика</t>
  </si>
  <si>
    <t>355</t>
  </si>
  <si>
    <t xml:space="preserve">Механическая факофрагментация катаракты  без имплантации ИОЛ с антиглаукомной операцией  </t>
  </si>
  <si>
    <t>Механическая факофрагментация с имплантацией ИОЛ</t>
  </si>
  <si>
    <t>1032</t>
  </si>
  <si>
    <t>346</t>
  </si>
  <si>
    <t>Механическая факофрагментация с имплантацией ИОЛ на единственном глазу</t>
  </si>
  <si>
    <t>347</t>
  </si>
  <si>
    <t>Механическая факофрагментация  с имплантацией ИОЛ при далеко зашедшей оперированной глаукоме</t>
  </si>
  <si>
    <t>348</t>
  </si>
  <si>
    <t>Механическая факофрагментация  с имплантацией ИОЛ при миопии  высокой степени 
(длина глаза &gt;26 мм)</t>
  </si>
  <si>
    <t>351</t>
  </si>
  <si>
    <t>Механическая факофрагментация травматической катаракты с имплантацией ИОЛ</t>
  </si>
  <si>
    <t>889</t>
  </si>
  <si>
    <t xml:space="preserve">Механическая факофрагментация  увеальной катаракты с имплантацией ИОЛ </t>
  </si>
  <si>
    <t>890</t>
  </si>
  <si>
    <t xml:space="preserve">Механическая факофрагментация диабетической катаракты с имплантацией ИОЛ </t>
  </si>
  <si>
    <t>891</t>
  </si>
  <si>
    <t>Механическая факофрагментация с имплантацией ИОЛ  при подвывихе хрусталика</t>
  </si>
  <si>
    <t>349</t>
  </si>
  <si>
    <t>Механическая факофрагментация катаракты с имплантацией ИОЛ  и антиглаукомной операцией</t>
  </si>
  <si>
    <t>Гидромониторная факоэмульсификация на аппарате "INFINITI"</t>
  </si>
  <si>
    <t>659</t>
  </si>
  <si>
    <t xml:space="preserve"> Гидромониторная факоэмульсификация  на аппарате "INFINITI" без имплантации ИОЛ</t>
  </si>
  <si>
    <t>668</t>
  </si>
  <si>
    <t xml:space="preserve"> Гидромониторная факоэмульсификация на аппарате "INFINITI" 
без имплантации ИОЛ на единственном глазу</t>
  </si>
  <si>
    <t>669</t>
  </si>
  <si>
    <t xml:space="preserve"> Гидромониторная факоэмульсификация на аппарате "INFINITI" без ИОЛ при далеко зашедшей оперированной глаукоме</t>
  </si>
  <si>
    <t>671</t>
  </si>
  <si>
    <t xml:space="preserve"> Гидромониторная факоэмульсификация на аппарате "INFINITI" без имплантации ИОЛ                                      при миопии высокой степени (длина глаза &gt; 26 мм)</t>
  </si>
  <si>
    <t>672</t>
  </si>
  <si>
    <t xml:space="preserve"> Гидромониторная факоэмульсификация  травматической катаракты на аппарате "INFINITI"                            без имплантации ИОЛ</t>
  </si>
  <si>
    <t>674</t>
  </si>
  <si>
    <t xml:space="preserve"> Гидромониторная факоэмульсификация  увеальной катаракты на аппарате "INFINITI"                                 без имплантации ИОЛ </t>
  </si>
  <si>
    <t>675</t>
  </si>
  <si>
    <t xml:space="preserve"> Гидромониторная факоэмульсификация  диабетической катаракты на аппарате "INFINITI"                            без имплантации ИОЛ </t>
  </si>
  <si>
    <t>676</t>
  </si>
  <si>
    <t xml:space="preserve"> Гидромониторная факоэмульсификация на аппарате "INFINITI"  без имплантации ИОЛ                            при подвывихе хрусталика</t>
  </si>
  <si>
    <t>678</t>
  </si>
  <si>
    <t xml:space="preserve"> Гидромониторная факоэмульсификация на аппарате "INFINITI"  без имплантации ИОЛ                                      с антиглаукомной операцией </t>
  </si>
  <si>
    <t>658</t>
  </si>
  <si>
    <t xml:space="preserve"> Гидромониторная факоэмульсификация  на аппарате "INFINITI" с имплантацией ИОЛ</t>
  </si>
  <si>
    <t>660</t>
  </si>
  <si>
    <t xml:space="preserve"> Гидромониторная факоэмульсификация на аппарате "INFINITI" с имплантацией ИОЛ                              на единственном глазу</t>
  </si>
  <si>
    <t>661</t>
  </si>
  <si>
    <t xml:space="preserve"> Гидромониторная факоэмульсификация на аппарате "INFINITI"с имплантацией ИОЛ                          при далеко зашедшей оперированной глаукоме</t>
  </si>
  <si>
    <t>663</t>
  </si>
  <si>
    <t xml:space="preserve"> Гидромониторная факоэмульсификация на аппарате "INFINITI" c имплантацией ИОЛ                                  при миопии высокой степени (длина глаза &gt; 26 мм)</t>
  </si>
  <si>
    <t>664</t>
  </si>
  <si>
    <t xml:space="preserve"> Гидромониторная факоэмульсификация  травматической катаракты на аппарате "INFINITI"                                 с имплантацией ИОЛ </t>
  </si>
  <si>
    <t>665</t>
  </si>
  <si>
    <t xml:space="preserve"> Гидромониторная факоэмульсификация  увеальной катаракты на аппарате "INFINITI"                                 с имплантацией ИОЛ </t>
  </si>
  <si>
    <t>666</t>
  </si>
  <si>
    <t xml:space="preserve"> Гидромониторная факоэмульсификация  диабетической катаракты на аппарате "INFINITI"                                      с имплантацией ИОЛ </t>
  </si>
  <si>
    <t>667</t>
  </si>
  <si>
    <t xml:space="preserve"> Гидромониторная факоэмульсификация на аппарате "INFINITI"  с имплантацией ИОЛ                                      при подвывихе хрусталика</t>
  </si>
  <si>
    <t>677</t>
  </si>
  <si>
    <t xml:space="preserve"> Гидромониторная факоэмульсификация  на аппарате "INFINITI" с имплантацией ИОЛ                                      и антиглаукомной операцией</t>
  </si>
  <si>
    <t>Экстракапсулярная экстракция катаракты</t>
  </si>
  <si>
    <t>001</t>
  </si>
  <si>
    <t>Экстракапсулярная экстракция катаракты без имплантации ИОЛ</t>
  </si>
  <si>
    <t>Экстракапсулярная экстракция катаракты без имплантации ИОЛ при далеко зашедшей оперированной глаукоме</t>
  </si>
  <si>
    <t>Экстракапсулярная экстракция катаракты без имплантации ИОЛ на единственном глазу</t>
  </si>
  <si>
    <t>Экстракапсулярная экстракция катаракты без имплантации ИОЛ при миопии  высокой степени (длина глаза &gt;26 мм)</t>
  </si>
  <si>
    <t>176</t>
  </si>
  <si>
    <t xml:space="preserve">Экстракапсулярная экстракция травматической катаракты без имплантации ИОЛ </t>
  </si>
  <si>
    <t>898</t>
  </si>
  <si>
    <t xml:space="preserve">Экстракапсулярная экстракция  увеальной катаракты без имплантации ИОЛ </t>
  </si>
  <si>
    <t>899</t>
  </si>
  <si>
    <t xml:space="preserve">Экстракапсулярная экстракция  диабетической катаракты без имплантации ИОЛ </t>
  </si>
  <si>
    <t>801</t>
  </si>
  <si>
    <t>Экстракапсулярная экстракция катаракты  без имплантации ИОЛ  при подвывихе хрусталика</t>
  </si>
  <si>
    <t>175</t>
  </si>
  <si>
    <t xml:space="preserve">Экстракапсулярная экстракция катаракты без имплантации ИОЛ с антиглаукомной операцией </t>
  </si>
  <si>
    <t>011</t>
  </si>
  <si>
    <t>Экстракапсулярная экстракция катаракты  с имплантацией ИОЛ</t>
  </si>
  <si>
    <t>Экстракапсулярная экстракция катаракты с имплантацией ИОЛ на единственном глазу</t>
  </si>
  <si>
    <t>Экстракапсулярная экстракция катаракты с имплантацией ИОЛ при далеко зашедшей оперированной глаукоме</t>
  </si>
  <si>
    <t>Экстракапсулярная экстракция катаракты с имплантацией ИОЛ при миопии  высокой степени 
(длина глаза &gt;26 мм)</t>
  </si>
  <si>
    <t>159</t>
  </si>
  <si>
    <t xml:space="preserve">Экстракапсулярная экстракция травматической катаракты с имплантацией ИОЛ </t>
  </si>
  <si>
    <t>895</t>
  </si>
  <si>
    <t xml:space="preserve">Экстракапсулярная экстракция  увеальной катаракты с имплантацией ИОЛ </t>
  </si>
  <si>
    <t>896</t>
  </si>
  <si>
    <t xml:space="preserve">Экстракапсулярная экстракция  диабетической катаракты с имплантацией ИОЛ </t>
  </si>
  <si>
    <t>897</t>
  </si>
  <si>
    <t>Экстракапсулярная экстракция катаракты  с имплантацией ИОЛ  при подвывихе хрусталика</t>
  </si>
  <si>
    <t>Экстракапсулярная экстракция катаракты с имплантацией ИОЛ и с антиглаукомной операцией</t>
  </si>
  <si>
    <t>Интракапсулярная экстракция катаракты</t>
  </si>
  <si>
    <t>002</t>
  </si>
  <si>
    <t>Интракапсулярная экстракция катаракты без имплантации ИОЛ</t>
  </si>
  <si>
    <t>271</t>
  </si>
  <si>
    <t>Интракапсулярная экстракция катаракты без имплантации ИОЛ при далеко зашедшей оперированной глаукоме</t>
  </si>
  <si>
    <t>270</t>
  </si>
  <si>
    <t>Интракапсулярная экстракция катаракты без имплантации ИОЛ на единственном глазу</t>
  </si>
  <si>
    <t>272</t>
  </si>
  <si>
    <t>Интракапсулярная экстракция катаракты без имплантации ИОЛ при миопии высокой степени (длина глаза &gt;26 мм)</t>
  </si>
  <si>
    <t>279</t>
  </si>
  <si>
    <t xml:space="preserve">Интракапсулярная экстракция травматической катаракты без имплантации ИОЛ </t>
  </si>
  <si>
    <t>805</t>
  </si>
  <si>
    <t xml:space="preserve">Интракапсулярная экстракция  увеальной катаракты без имплантации ИОЛ </t>
  </si>
  <si>
    <t>806</t>
  </si>
  <si>
    <t xml:space="preserve">Интракапсулярная экстракция  диабетической катаракты без имплантации ИОЛ </t>
  </si>
  <si>
    <t>807</t>
  </si>
  <si>
    <t>Интракапсулярная экстракция катаракты  без имплантации ИОЛ  при подвывихе хрусталика</t>
  </si>
  <si>
    <t>278</t>
  </si>
  <si>
    <t xml:space="preserve">Интракапсулярная экстракция катаракты без имплантации ИОЛ  с антиглаукомной операцией </t>
  </si>
  <si>
    <t>012</t>
  </si>
  <si>
    <t>Интракапсулярная экстракция катаракты с имплантацией ИОЛ</t>
  </si>
  <si>
    <t>273</t>
  </si>
  <si>
    <t>Интракапсулярная экстракция катаракты с имплантацией ИОЛ на единственном глазу</t>
  </si>
  <si>
    <t>274</t>
  </si>
  <si>
    <t>Интракапсулярная экстракция катаракты c имплантацией ИОЛ при далеко зашедшей оперированной глаукоме</t>
  </si>
  <si>
    <t>275</t>
  </si>
  <si>
    <t>Интракапсулярная экстракция катаракты c имплантацией ИОЛ при миопии высокой степени 
(длина глаза &gt;26 мм)</t>
  </si>
  <si>
    <t>277</t>
  </si>
  <si>
    <t xml:space="preserve">Интракапсулярная экстракция травматической катаракты с имплантацией ИОЛ </t>
  </si>
  <si>
    <t>802</t>
  </si>
  <si>
    <t xml:space="preserve">Интракапсулярная экстракция  увеальной катаракты с имплантацией ИОЛ </t>
  </si>
  <si>
    <t>803</t>
  </si>
  <si>
    <t xml:space="preserve">Интракапсулярная экстракция  диабетической катаракты с имплантацией ИОЛ </t>
  </si>
  <si>
    <t>804</t>
  </si>
  <si>
    <t>Интракапсулярная экстракция катаракты  с имплантацией ИОЛ  при подвывихе хрусталика</t>
  </si>
  <si>
    <t>276</t>
  </si>
  <si>
    <t>Интракапсулярная экстракция катаракты c имплантацией ИОЛ  и антиглаукомной операцией</t>
  </si>
  <si>
    <t>Аспирация катаракты у детей</t>
  </si>
  <si>
    <t>1071</t>
  </si>
  <si>
    <t>212</t>
  </si>
  <si>
    <t xml:space="preserve">Аспирация катаракты у детей с имплантацией ИОЛ, тоннельный доступ </t>
  </si>
  <si>
    <t>1072</t>
  </si>
  <si>
    <t>Другие способы удаления катаракты</t>
  </si>
  <si>
    <t>005</t>
  </si>
  <si>
    <t>Другие способы удаления катаракты  без имплантации ИОЛ</t>
  </si>
  <si>
    <t>Другие способы удаления травматической катаракты без имплантации ИОЛ</t>
  </si>
  <si>
    <t>015</t>
  </si>
  <si>
    <t>Другие способы удаления катаракты  с имплантацией ИОЛ</t>
  </si>
  <si>
    <t>039</t>
  </si>
  <si>
    <t>Другие способы удаления травматической катаракты с имплантацией ИОЛ</t>
  </si>
  <si>
    <t>Другие операции при патологии хрусталика</t>
  </si>
  <si>
    <t>Удаление прозрачного хрусталика</t>
  </si>
  <si>
    <t>Удаление прозрачного хрусталика без имплантации ИОЛ</t>
  </si>
  <si>
    <t>1101</t>
  </si>
  <si>
    <t>006</t>
  </si>
  <si>
    <t>Удаление прозрачного хрусталика с имплантацией ИОЛ</t>
  </si>
  <si>
    <t>1102</t>
  </si>
  <si>
    <t>Ленсэктомия</t>
  </si>
  <si>
    <t>013</t>
  </si>
  <si>
    <t>Ленсэктомия pars plana с имплантацией ИОЛ</t>
  </si>
  <si>
    <t>1112</t>
  </si>
  <si>
    <t>Удаление хрусталиковых масс</t>
  </si>
  <si>
    <t>1121</t>
  </si>
  <si>
    <t>Дисцизия задней капсулы хрусталика</t>
  </si>
  <si>
    <t>1131</t>
  </si>
  <si>
    <t xml:space="preserve">Имплантация интраокулярной линзы (ИОЛ) в афакичный глаз </t>
  </si>
  <si>
    <t>ординарная</t>
  </si>
  <si>
    <t>018</t>
  </si>
  <si>
    <t>Имплантация ИОЛ в афакичный глаз</t>
  </si>
  <si>
    <t>1141</t>
  </si>
  <si>
    <t>Имплантация интраокулярной линзы (ИОЛ) в афакичный глаз</t>
  </si>
  <si>
    <t>усложнённая</t>
  </si>
  <si>
    <t>010</t>
  </si>
  <si>
    <t>Имплантация ИОЛ в афакичный глаз с подшиванием ИОЛ</t>
  </si>
  <si>
    <t>1142</t>
  </si>
  <si>
    <t>178</t>
  </si>
  <si>
    <r>
      <rPr>
        <sz val="12"/>
        <color indexed="8"/>
        <rFont val="Times New Roman"/>
        <family val="1"/>
      </rPr>
      <t>Имплантация ИОЛ в афакичный глаз  с иссечением грыжи стекловидного тела, пластикой радужки, с рассечением синехий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с подшиванием ИОЛ</t>
    </r>
  </si>
  <si>
    <t>Удаление интраокулярной линзы (ИОЛ)</t>
  </si>
  <si>
    <t>Удаление ИОЛ</t>
  </si>
  <si>
    <t>1151</t>
  </si>
  <si>
    <t>Замена интраокулярной линзы (ИОЛ)</t>
  </si>
  <si>
    <t>Замена ИОЛ</t>
  </si>
  <si>
    <t>1152</t>
  </si>
  <si>
    <t>Подшивание интраокулярной линзы (ИОЛ)</t>
  </si>
  <si>
    <t>189</t>
  </si>
  <si>
    <t>Подшивание ИОЛ</t>
  </si>
  <si>
    <t>1153</t>
  </si>
  <si>
    <t>Имплантация искусственной капсулы хрусталика</t>
  </si>
  <si>
    <t>1154</t>
  </si>
  <si>
    <t>Репозиция, центрация  или удаление  опорных элементов интраокулярной линзы</t>
  </si>
  <si>
    <t xml:space="preserve">Репозиция  ИОЛ </t>
  </si>
  <si>
    <t>1155</t>
  </si>
  <si>
    <t>082</t>
  </si>
  <si>
    <t>Репозиция  ИОЛ с подшиванием дужек</t>
  </si>
  <si>
    <t>Центрация ИОЛ</t>
  </si>
  <si>
    <t>085</t>
  </si>
  <si>
    <t>Репозиция  антенки ИОЛ</t>
  </si>
  <si>
    <t>Удаление антенки ИОЛ</t>
  </si>
  <si>
    <t>081</t>
  </si>
  <si>
    <t>Репозиция  дужек ИОЛ</t>
  </si>
  <si>
    <t>Удаление дужки ИОЛ</t>
  </si>
  <si>
    <t>Операции при глаукоме</t>
  </si>
  <si>
    <t xml:space="preserve">Антиглаукомная операция </t>
  </si>
  <si>
    <t>комбини-рованная</t>
  </si>
  <si>
    <t>Микроинвазивная непроникающая глубокая склерэктомия с лазерной десцеметогониопунктурой</t>
  </si>
  <si>
    <t>1200</t>
  </si>
  <si>
    <t>022</t>
  </si>
  <si>
    <t>Глубокая склерэктомия</t>
  </si>
  <si>
    <t>1201</t>
  </si>
  <si>
    <t>Глубокая склерэктомия, 1-й этап перед экстракцией катаракты</t>
  </si>
  <si>
    <t>030</t>
  </si>
  <si>
    <t>Глубокая склерэктомия с аллодренированием</t>
  </si>
  <si>
    <t>Трансцилиарное  дренирование задней камеры</t>
  </si>
  <si>
    <t>026</t>
  </si>
  <si>
    <t xml:space="preserve">Непроникающая глубокая склерэктомия </t>
  </si>
  <si>
    <t>Непроникающая глубокая склерэктомия, 1-й этап перед экстракцией катаракты</t>
  </si>
  <si>
    <t>027</t>
  </si>
  <si>
    <t xml:space="preserve">Непроникающая глубокая склерэктомия с аллодренированием </t>
  </si>
  <si>
    <t>Микроинвазивная непроникающая глубокая склерэктомия</t>
  </si>
  <si>
    <t>Циклодиатермопунктура</t>
  </si>
  <si>
    <t>037</t>
  </si>
  <si>
    <t>Циклодеатермопунктура с аллодренированием</t>
  </si>
  <si>
    <t>025</t>
  </si>
  <si>
    <t>Другие антиглаукомные операции</t>
  </si>
  <si>
    <t xml:space="preserve">Глубокая склерэктомия на единственном глазу </t>
  </si>
  <si>
    <t>Непроникающая глубокая склерэктомия на единственном глазу</t>
  </si>
  <si>
    <t xml:space="preserve">Непроникающая глубокая склерэктомия с эксимерлазером на единственном глазу </t>
  </si>
  <si>
    <t>049</t>
  </si>
  <si>
    <t>Антиглаукомная операция у детей</t>
  </si>
  <si>
    <t xml:space="preserve">Циклодиатермопунктура на единственном глазу </t>
  </si>
  <si>
    <t>023</t>
  </si>
  <si>
    <t>Циклодиализ</t>
  </si>
  <si>
    <t>021</t>
  </si>
  <si>
    <t xml:space="preserve">Склерангулореконструкция </t>
  </si>
  <si>
    <t>190</t>
  </si>
  <si>
    <t>Глубокая склерэктомия на глазу, ранее оперированному по поводу глаукомы</t>
  </si>
  <si>
    <t>193</t>
  </si>
  <si>
    <t>Непроникающая глубокая склерэктомия  на глазу, ранее оперированному по поводу глаукомы</t>
  </si>
  <si>
    <t>196</t>
  </si>
  <si>
    <t>Циклодиатермопунктура на  глазу, ранее оперированному по поводу глаукомы</t>
  </si>
  <si>
    <t>197</t>
  </si>
  <si>
    <t>Непроникающая глубокая склерэктомия с эксимерлазерной операцией на глазу, ранее оперированному по поводу глаукомы</t>
  </si>
  <si>
    <t>Антиглаукомная операция с имплантацией клапана Ахмеда</t>
  </si>
  <si>
    <t>Без стоимости клапана</t>
  </si>
  <si>
    <t>Антиглаукомная операция с имплантацией клапана Ахмеда - взрослым</t>
  </si>
  <si>
    <t>1202</t>
  </si>
  <si>
    <t>Антиглаукомная операция с имплантацией клапана Ахмеда - детям</t>
  </si>
  <si>
    <t xml:space="preserve">Задняя трепанация склеры </t>
  </si>
  <si>
    <t>084</t>
  </si>
  <si>
    <t>Задняя  трепанация склеры</t>
  </si>
  <si>
    <t>1203</t>
  </si>
  <si>
    <t>Периферическая иридэктомия</t>
  </si>
  <si>
    <t>024</t>
  </si>
  <si>
    <t>1204</t>
  </si>
  <si>
    <t>Циклокриопексия</t>
  </si>
  <si>
    <t>029</t>
  </si>
  <si>
    <t>1205</t>
  </si>
  <si>
    <t>Циклорезекция</t>
  </si>
  <si>
    <t>028</t>
  </si>
  <si>
    <t>1206</t>
  </si>
  <si>
    <t>Алкоголизация зрительного нерва</t>
  </si>
  <si>
    <t>1207</t>
  </si>
  <si>
    <t>Лазерная деструкция цилиарного тела</t>
  </si>
  <si>
    <t>Вазореконструктивные и регенерационно-реваскуляризирующие операции</t>
  </si>
  <si>
    <t>Вазореконструктивная операция</t>
  </si>
  <si>
    <t>095</t>
  </si>
  <si>
    <t>Вазореконструктивная операция на поверхностной височной артерии</t>
  </si>
  <si>
    <t>1211</t>
  </si>
  <si>
    <t>Регенерационно-реваскуляризирующая операция</t>
  </si>
  <si>
    <t>195</t>
  </si>
  <si>
    <t>Реваскуляризация зрительного нерва</t>
  </si>
  <si>
    <t>1212</t>
  </si>
  <si>
    <t>198</t>
  </si>
  <si>
    <t>Реваскуляризация хориоидеи</t>
  </si>
  <si>
    <t>199</t>
  </si>
  <si>
    <t>Аутолимфосорбция</t>
  </si>
  <si>
    <t>200</t>
  </si>
  <si>
    <t>Реваскуляризация зрительного нерва с ретросклеропломбированием</t>
  </si>
  <si>
    <t>1213</t>
  </si>
  <si>
    <t>213</t>
  </si>
  <si>
    <t>Реваскуляризация хориоидеи с ретросклеропломбированием</t>
  </si>
  <si>
    <t>214</t>
  </si>
  <si>
    <t>Аутолимфосорбция с ретросклеропломбированием</t>
  </si>
  <si>
    <t>Ретросклеропломбирование</t>
  </si>
  <si>
    <t>215</t>
  </si>
  <si>
    <t xml:space="preserve">Ретросклеропломбирование </t>
  </si>
  <si>
    <t>216</t>
  </si>
  <si>
    <t>Ретросклеропломбирование с вазореконструктивной операцией</t>
  </si>
  <si>
    <t>Склеропластические  операции</t>
  </si>
  <si>
    <t>Склеропластическая  операция</t>
  </si>
  <si>
    <t>071</t>
  </si>
  <si>
    <t xml:space="preserve">Склеропластика </t>
  </si>
  <si>
    <t>1231</t>
  </si>
  <si>
    <t>Коллагенопластика</t>
  </si>
  <si>
    <t>054</t>
  </si>
  <si>
    <t>Склеропластика с вазореконстуктивной операцией</t>
  </si>
  <si>
    <t>1232</t>
  </si>
  <si>
    <t>Рефракционные операции</t>
  </si>
  <si>
    <t xml:space="preserve">   Имплантация интраокулярной линзы (ИОЛ) в факичный глаз</t>
  </si>
  <si>
    <t>059</t>
  </si>
  <si>
    <t>Имплантация положительной ИОЛ в факичный глаз</t>
  </si>
  <si>
    <t>1241</t>
  </si>
  <si>
    <t>019</t>
  </si>
  <si>
    <t>Имплантация отрицательной ИОЛ в факичный глаз</t>
  </si>
  <si>
    <t>Кератотомия</t>
  </si>
  <si>
    <t>Повторная кератотомия</t>
  </si>
  <si>
    <t>1245</t>
  </si>
  <si>
    <t>Радиальная  кератотомия</t>
  </si>
  <si>
    <t xml:space="preserve">Продольная кератотомия </t>
  </si>
  <si>
    <t>Тангенциально-радиальная кератотомия</t>
  </si>
  <si>
    <t>Продольная кератотомия при артифакии</t>
  </si>
  <si>
    <t>Радиально-продольная кератотомия</t>
  </si>
  <si>
    <t>Радиально-тангенциальная кератотомия</t>
  </si>
  <si>
    <t>Радиально-секторальная кератотомия при артифакии</t>
  </si>
  <si>
    <t>Радиально-секторальная кератотомия</t>
  </si>
  <si>
    <t>Тангенциальная кератотомия</t>
  </si>
  <si>
    <t>Тангенциально-продольная кератотомия</t>
  </si>
  <si>
    <t>Тангенциальная кератотомия при артифакии</t>
  </si>
  <si>
    <t>Тангенциально-радиально-секторальная кератотомия</t>
  </si>
  <si>
    <t>Кератотомия  (2 этап рефракционной хирургии)</t>
  </si>
  <si>
    <t>Рефракционная термокератокоагуляция</t>
  </si>
  <si>
    <t>1246</t>
  </si>
  <si>
    <t>Интракорнеальная имплантация искусственных сегментов</t>
  </si>
  <si>
    <t>Без стоимости сегментов</t>
  </si>
  <si>
    <t xml:space="preserve">Интракорнеальная имплантация искусственных сегментов </t>
  </si>
  <si>
    <t>1248</t>
  </si>
  <si>
    <t>Лазерные рефракционные операции</t>
  </si>
  <si>
    <t>Ламеллярный кератомилёз с эксимерлазерной кератэктомией  методом Epi-LASIK на эксимерлазерной установке "Микроскан" (пр-во Россия)</t>
  </si>
  <si>
    <t>070</t>
  </si>
  <si>
    <t>Ламеллярный кератомилёз с эксимерлазерной кератэктомией  методом Epi-LASIK                                                        при гиперметропии на эксимерлазерной установке "Микроскан" (пр-во Россия)</t>
  </si>
  <si>
    <t>1250</t>
  </si>
  <si>
    <t>069</t>
  </si>
  <si>
    <t xml:space="preserve">Ламеллярный кератомилёз с эксимерлазерной кератэктомией   методом Epi-LASIK при миопии на эксимерлазерной установке "Микроскан" (пр-во Россия) </t>
  </si>
  <si>
    <t>280</t>
  </si>
  <si>
    <t>Ламеллярный кератомилёз с эксимерлазерной кератэктомией методом Epi-LASIK при гипер-метропическом астигматизме на эксимерлазерной установке "Микроскан" (пр-во Россия)</t>
  </si>
  <si>
    <t>281</t>
  </si>
  <si>
    <t>Ламеллярный кератомилёз с эксимерлазерной кератэктомией методом Epi-LASIK                                     при миопическом астигматизме на эксимерлазерной установке "Микроскан" (пр-во Россия)</t>
  </si>
  <si>
    <t>282</t>
  </si>
  <si>
    <t>Ламеллярный кератомилёз с эксимерлазерной кератэктомией  методом Epi-LASIK                                          при смешанном астигматизме на эксимерлазерной установке "Микроскан" (пр-во Россия)</t>
  </si>
  <si>
    <t>Ламеллярный кератомилёз с эксимерлазерной кератэктомией  методом Epi-LASIK на эксимерлазерной установке "Аллегретто" (пр-во Германия)</t>
  </si>
  <si>
    <t>Ламеллярный кератомилёз с эксимерлазерной кератэктомией  методом Epi-LASIK                                                        при гиперметропии на эксимерлазерной установке "Аллегретто" (пр-во Германия)</t>
  </si>
  <si>
    <t>1260</t>
  </si>
  <si>
    <t>Ламеллярный кератомилёз с эксимерлазерной кератэктомией   методом Epi-LASIK при миопии на эксимерлазерной установке "Аллегретто" (пр-во Германия)</t>
  </si>
  <si>
    <t>Ламеллярный кератомилёз с эксимерлазерной кератэктомией методом Epi-LASIK при гипер-метропическом астигматизме на эксимерлазерной установке "Аллегретто" (пр-во Германия)</t>
  </si>
  <si>
    <t>Ламеллярный кератомилёз с эксимерлазерной кератэктомией методом Epi-LASIK                                     при миопическом астигматизме на эксимерлазерной установке "Аллегретто" (пр-во Германия)</t>
  </si>
  <si>
    <t>Ламеллярный кератомилёз с эксимерлазерной кератэктомией  методом Epi-LASIK                                          при смешанном астигматизмена эксимерлазерной установке "Аллегретто" (пр-во Германия)</t>
  </si>
  <si>
    <t>Ламеллярный кератомилёз с эксимерлазерной кератэктомией (LASIK) на эксимерлазерной установке "Микроскан" (пр-во Россия)</t>
  </si>
  <si>
    <t>Ламеллярный кератомилёз с эксимерлазерной кератэктомией при гиперметропии на эксимерлазерной установке "Микроскан" (пр-во Россия)</t>
  </si>
  <si>
    <t>1251</t>
  </si>
  <si>
    <t>Ламеллярный кератомилёз с эксимерлазерной кератэктомией при миопии на эксимерлазерной установке "Микроскан" (пр-во Россия)</t>
  </si>
  <si>
    <t>Ламеллярный кератомилёз с эксимерлазерной кератэктомией при гиперметропическом астигматизме на эксимерлазерной установке "Микроскан" (пр-во Россия)</t>
  </si>
  <si>
    <t>Ламеллярный кератомилёз с эксимерлазерной кератэктомией при  миопическом астигматизме на эксимерлазерной установке "Микроскан" (пр-во Россия)</t>
  </si>
  <si>
    <t>Ламеллярный кератомилёз с эксимерлазерной кератэктомией при смешанном астигматизме на эксимерлазерной установке "Микроскан" (пр-во Россия)</t>
  </si>
  <si>
    <t>Ламеллярный кератомилёз с эксимерлазерной кератэктомией (LASIK) на эксимерлазерной установке "Аллегретто" (пр-во Германия)</t>
  </si>
  <si>
    <t>Ламеллярный кератомилёз с эксимерлазерной кератэктомией при гиперметропии на эксимерлазерной установке "Аллегретто" (пр-во Германия)</t>
  </si>
  <si>
    <t>1261</t>
  </si>
  <si>
    <t>Ламеллярный кератомилёз с эксимерлазерной кератэктомией при миопии на эксимерлазерной установке "Аллегретто" (пр-во Германия)</t>
  </si>
  <si>
    <t>Ламеллярный кератомилёз с эксимерлазерной кератэктомией при гиперметропическом астигматизме на эксимерлазерной установке "Аллегретто" (пр-во Германия)</t>
  </si>
  <si>
    <t>Ламеллярный кератомилёз с эксимерлазерной кератэктомией при  миопическом астигматизме на эксимерлазерной установке "Аллегретто" (пр-во Германия)</t>
  </si>
  <si>
    <t xml:space="preserve">Ламеллярный кератомилёз с эксимерлазерной кератэктомией при смешанном астигматизме на эксимерлазерной установке "Аллегретто" (пр-во Германия) </t>
  </si>
  <si>
    <t>Эксимерлазерная операция  (LASIK) при аметропии на ранее оперированных глазах на эксимерлазерной установке "Микроскан" (пр-во Россия)</t>
  </si>
  <si>
    <t>169</t>
  </si>
  <si>
    <t>1-й этап</t>
  </si>
  <si>
    <t>1252</t>
  </si>
  <si>
    <t>170</t>
  </si>
  <si>
    <t>2-й этап</t>
  </si>
  <si>
    <t>1253</t>
  </si>
  <si>
    <t>Эксимерлазерная операция  (LASIK) при аметропии на ранее оперированных глазах на эксимерлазерной установке "Аллегретто" (пр-во Германия)</t>
  </si>
  <si>
    <t>1262</t>
  </si>
  <si>
    <t>1263</t>
  </si>
  <si>
    <t>Эксимерлазерная фототерапевтическая кератэктомия (ФТК) на эксимерлазерной установке "Микроскан" (пр-во Россия)</t>
  </si>
  <si>
    <t>Эксимерлазерная фототерапевтическая кератэктомия на эксимерлазерной установке "Микроскан" (пр-во Россия)</t>
  </si>
  <si>
    <t>1254</t>
  </si>
  <si>
    <t>Эксимерлазерная фототерапевтическая кератэктомия (ФТК) на эксимерлазерной установке "Аллегретто" (пр-во Германия)</t>
  </si>
  <si>
    <t>Эксимерлазерная фототерапевтическая кератэктомия на эксимерлазерной установке "Аллегретто" (пр-во Германия)</t>
  </si>
  <si>
    <t>1264</t>
  </si>
  <si>
    <t>Эксимерлазерная фоторефракционная кератэктомия (ФРК) на эксимерлазерной установке "Микроскан" (пр-во Россия)</t>
  </si>
  <si>
    <t>729</t>
  </si>
  <si>
    <t>Эксимерлазерная фоторефракционная кератэктомия  (ФРК)                                         при гиперметропии на эксимерлазерной установке "Микроскан" (пр-во Россия)</t>
  </si>
  <si>
    <t>1255</t>
  </si>
  <si>
    <t>730</t>
  </si>
  <si>
    <t>Эксимерлазерная фоторефракционная кератэктомия  (ФРК)                                          при гиперметропии на эксимерлазерной установке "Микроскан" (пр-во Россия)</t>
  </si>
  <si>
    <t>1256</t>
  </si>
  <si>
    <t>719</t>
  </si>
  <si>
    <t>Эксимерлазерная фоторефракционная кератэктомия  (ФРК)  при миопии                                                   на эксимерлазерной установке "Микроскан" (пр-во Россия)</t>
  </si>
  <si>
    <t>720</t>
  </si>
  <si>
    <t>Эксимерлазерная фоторефракционная кератэктомия  (ФРК)                                                                                                    при миопии на эксимерлазерной установке "Микроскан" (пр-во Россия)</t>
  </si>
  <si>
    <t>731</t>
  </si>
  <si>
    <t>Эксимерлазерная фоторефракционная кератэктомия  (ФРК) при гиперметропи-ческом астигматизме на эксимерлазерной установке "Микроскан" (пр-во Россия)</t>
  </si>
  <si>
    <t>732</t>
  </si>
  <si>
    <t>Эксимерлазерная фоторефракционная кератэктомия  (ФРК)  при гиперметропи-ческом астигматизме на эксимерлазерной установке "Микроскан" (пр-во Россия)</t>
  </si>
  <si>
    <t>733</t>
  </si>
  <si>
    <t>Эксимерлазерная фоторефракционная кератэктомия  (ФРК)  при миопическом астигматизме на эксимерлазерной установке "Микроскан" (пр-во Россия)</t>
  </si>
  <si>
    <t>734</t>
  </si>
  <si>
    <t>Эксимерлазерная фоторефракционная кератэктомия  (ФРК)   при миопическом астигматизме на эксимерлазерной установке "Микроскан" (пр-во Россия)</t>
  </si>
  <si>
    <t>735</t>
  </si>
  <si>
    <t>Эксимерлазерная фоторефракционная кератэктомия  (ФРК)  при смешанном астигматизме на эксимерлазерной установке "Микроскан" (пр-во Россия)</t>
  </si>
  <si>
    <t>736</t>
  </si>
  <si>
    <t>Эксимерлазерная фоторефракционная кератэктомия  (ФРК)   при смешанном астигматизме на эксимерлазерной установке "Микроскан" (пр-во Россия)</t>
  </si>
  <si>
    <t>Эксимерлазерная фоторефракционная кератэктомия (ФРК) на эксимерлазерной установке "Аллегретто" (пр-во Германия)</t>
  </si>
  <si>
    <t>Эксимерлазерная фоторефракционная кератэктомия  (ФРК) при гиперметропии на эксимерлазерной установке "Аллегретто" (пр-во Германия)</t>
  </si>
  <si>
    <t>1265</t>
  </si>
  <si>
    <t>Эксимерлазерная фоторефракционная кератэктомия  (ФРК)                                         при гиперметропии на эксимерлазерной установке "Аллегретто" (пр-во Германия)</t>
  </si>
  <si>
    <t>1266</t>
  </si>
  <si>
    <t>Эксимерлазерная фоторефракционная кератэктомия  (ФРК)                                                                       при миопии  на эксимерлазерной установке "Аллегретто" (пр-во Германия)</t>
  </si>
  <si>
    <t>Эксимерлазерная фоторефракционная кератэктомия  (ФРК)                                            при миопии на эксимерлазерной установке "Аллегретто" (пр-во Германия)</t>
  </si>
  <si>
    <t>Эксимерлазерная фоторефракционная кератэктомия  (ФРК)  при гиперметропи-ческом астигматизме на эксимерлазерной установке "Аллегретто" (пр-во Германия)</t>
  </si>
  <si>
    <t>Эксимерлазерная фоторефракционная кератэктомия  (ФРК)   при гиперметропи-ческом астигматизме на эксимерлазерной установке "Аллегретто" (пр-во Германия)</t>
  </si>
  <si>
    <t>Эксимерлазерная фоторефракционная кератэктомия  (ФРК)  при миопическом астигматизме на эксимерлазерной установке "Аллегретто" (пр-во Германия)</t>
  </si>
  <si>
    <t>Эксимерлазерная фоторефракционная кератэктомия  (ФРК)   при миопическом астигматизме на эксимерлазерной установке "Аллегретто" (пр-во Германия)</t>
  </si>
  <si>
    <t>Эксимерлазерная фоторефракционная кератэктомия  (ФРК)  при смешанном астигматизме на эксимерлазерной установке"Аллегретто" (пр-во Германия)</t>
  </si>
  <si>
    <t>Эксимерлазерная фоторефракционная кератэктомия  (ФРК)   при смешанном астигматизме на эксимерлазерной установке "Аллегретто" (пр-во Германия)</t>
  </si>
  <si>
    <t>Индивидуальная эксимерлазерная кератэктомия на основе кератопрограммы                                      на эксимерлазерной установке "Аллегретто" (пр-во Германия)</t>
  </si>
  <si>
    <t>Индивидуальная эксимерлазерная кератэктомия на основе кератопрограммы                                                на эксимерлазерной установке "Аллегретто" (пр-во Германия)</t>
  </si>
  <si>
    <t>1267</t>
  </si>
  <si>
    <t>Кератопластика</t>
  </si>
  <si>
    <t>Сквозная кератопластика</t>
  </si>
  <si>
    <t>031</t>
  </si>
  <si>
    <t>Кератопластика сквозная</t>
  </si>
  <si>
    <t>1301</t>
  </si>
  <si>
    <t>Кератопластика сквозная ступенчатая</t>
  </si>
  <si>
    <t>Сквозная пересадка роговицы с подворотами конъюнктивы</t>
  </si>
  <si>
    <t>1303</t>
  </si>
  <si>
    <t>Сложная реконструктивная операция на основе сквозной кератопластики</t>
  </si>
  <si>
    <t>1304</t>
  </si>
  <si>
    <t>Послойная кератопластика</t>
  </si>
  <si>
    <t>1305</t>
  </si>
  <si>
    <t>446</t>
  </si>
  <si>
    <t>Кератопластика оптическая послойная</t>
  </si>
  <si>
    <t>1306</t>
  </si>
  <si>
    <t xml:space="preserve">Послойная интраламеллярная кератопластика </t>
  </si>
  <si>
    <t>441</t>
  </si>
  <si>
    <t xml:space="preserve">Кератопластика послойная интраламеллярная </t>
  </si>
  <si>
    <t>1307</t>
  </si>
  <si>
    <t>442</t>
  </si>
  <si>
    <t xml:space="preserve">Кератопластика послойная интраламеллярная  </t>
  </si>
  <si>
    <t>1308</t>
  </si>
  <si>
    <t>Барьерная кератопластика</t>
  </si>
  <si>
    <t>447</t>
  </si>
  <si>
    <t xml:space="preserve">Барьерная кератопластика </t>
  </si>
  <si>
    <t>1309</t>
  </si>
  <si>
    <t>Операции по поводу отслойки сетчатки</t>
  </si>
  <si>
    <t>Дренирование субретинальной полости</t>
  </si>
  <si>
    <t>096</t>
  </si>
  <si>
    <t>Интравитреальное дренирование</t>
  </si>
  <si>
    <t>Экстрасклеральная операция</t>
  </si>
  <si>
    <t>097</t>
  </si>
  <si>
    <t>Круговое вдавление склеры</t>
  </si>
  <si>
    <t>Секторальное вдавление склеры</t>
  </si>
  <si>
    <t>098</t>
  </si>
  <si>
    <t>Радиальное вдавление склеры</t>
  </si>
  <si>
    <t>Меридиональное вдавление склеры</t>
  </si>
  <si>
    <t>051</t>
  </si>
  <si>
    <t>Прочие экстрасклеральные операции</t>
  </si>
  <si>
    <t>Удаление экстрасклеральной пломбы</t>
  </si>
  <si>
    <t>Удаление всей экстрасклеральной пломбы</t>
  </si>
  <si>
    <t>Удаление части  экстрасклеральной пломбы</t>
  </si>
  <si>
    <t xml:space="preserve">Тампонада витреальной полости </t>
  </si>
  <si>
    <t>Тампонада витреальной полости силиконовым маслом</t>
  </si>
  <si>
    <t>542</t>
  </si>
  <si>
    <t>Тампонада витреальной полости ПФОС</t>
  </si>
  <si>
    <t>153</t>
  </si>
  <si>
    <t>Тампонада витреальной полости воздухом</t>
  </si>
  <si>
    <t xml:space="preserve">   Удаление ПФОС  или силиконового масла из витреальной полости</t>
  </si>
  <si>
    <t>Удаление ПФОС из витреальной полости</t>
  </si>
  <si>
    <t>Удаление силикона из витреальной полости</t>
  </si>
  <si>
    <t xml:space="preserve">   Удаление силикона из передней камеры</t>
  </si>
  <si>
    <t>Удаление силикона из передней камеры</t>
  </si>
  <si>
    <t>1327</t>
  </si>
  <si>
    <t xml:space="preserve">   Дополнительное введение силикона</t>
  </si>
  <si>
    <t>Дополнительное введение силикона</t>
  </si>
  <si>
    <t>Витреоретинальные операции</t>
  </si>
  <si>
    <t>Витреоретинальная операция</t>
  </si>
  <si>
    <t>161</t>
  </si>
  <si>
    <t>Задняя закрытая витрэктомия</t>
  </si>
  <si>
    <t>Витрэктомия с удалением внутриглазного инородного тела</t>
  </si>
  <si>
    <t>Субтотальная закрытая витрэктомия с тампонадой ПФОС</t>
  </si>
  <si>
    <t>Субтотальная закрытая витрэктомия с удалением субретинальных мембран</t>
  </si>
  <si>
    <t>Субтотальная закрытая витрэктомия с удалением эпиретинальных мембран</t>
  </si>
  <si>
    <t>Витрэктомия с введением ПФОС, силикона и эндолазеркоагуляцией сетчатки</t>
  </si>
  <si>
    <t>566</t>
  </si>
  <si>
    <t>Витрэктомия с ультразвуковой факоэмульсификацией катаракты без имплантациии ИОЛ</t>
  </si>
  <si>
    <t>Витрэктомия с ультразвуковой факоэмульсификацией катаракты с имплантацией ИОЛ</t>
  </si>
  <si>
    <t>Витрэктомия с швартэктомией, с тампонадой ПФОС</t>
  </si>
  <si>
    <t xml:space="preserve">Витрэктомия  с удалением эпиретинальных мембран и эндолазеркоагуляцией сетчатки      </t>
  </si>
  <si>
    <t>Удаление субретинальной мембраны</t>
  </si>
  <si>
    <t>Удаление эпиретинальной мембраны</t>
  </si>
  <si>
    <t>Ретинотомия</t>
  </si>
  <si>
    <t>Субтотальная закрытая витрэктомия с эндолазеркоагуляцией сетчатки</t>
  </si>
  <si>
    <t>Субтотальная закрытая витрэктомия с удалением субретинального  содержимого</t>
  </si>
  <si>
    <t xml:space="preserve">Циркляж и  витрэктомия с введением ПФОС, силикона c эндолазеркоагуляцией сетчатки </t>
  </si>
  <si>
    <t>Витрэктомия с удалением подвывихнутого хрусталика</t>
  </si>
  <si>
    <t>507</t>
  </si>
  <si>
    <t>Эндолазеркоагуляция сетчатки</t>
  </si>
  <si>
    <t>567</t>
  </si>
  <si>
    <t>Операция по поводу отслойки сетчатки с ультразвуковой факоэмульсификацией катаракты  без имплантациии ИОЛ</t>
  </si>
  <si>
    <t>Операция по поводу отслойки сетчатки с ультразвуковой факоэмульсификацией катаракты с имплантацией ИОЛ</t>
  </si>
  <si>
    <t>Передняя витрэктомия</t>
  </si>
  <si>
    <t>061</t>
  </si>
  <si>
    <t>1343</t>
  </si>
  <si>
    <t>Промывание полости глаза</t>
  </si>
  <si>
    <t>544</t>
  </si>
  <si>
    <t>Интраокулярное введение лекарственных средств</t>
  </si>
  <si>
    <t>1346</t>
  </si>
  <si>
    <t>Операции по поводу удаления инородного тела</t>
  </si>
  <si>
    <t>Удаление  поверхностного  инородного тела с роговицы</t>
  </si>
  <si>
    <t>Удаление поверхностного  инородного тела с роговицы</t>
  </si>
  <si>
    <t>1401</t>
  </si>
  <si>
    <t>Удаление   инородного тела из стромы роговицы</t>
  </si>
  <si>
    <t>107</t>
  </si>
  <si>
    <t>Удаление  инородного тела из стромы роговицы</t>
  </si>
  <si>
    <t>1402</t>
  </si>
  <si>
    <t>Операции по поводу опухолей</t>
  </si>
  <si>
    <t>Энуклеация по поводу опухоли</t>
  </si>
  <si>
    <t>1411</t>
  </si>
  <si>
    <t>Удаление внутриглазной опухоли</t>
  </si>
  <si>
    <t>041</t>
  </si>
  <si>
    <t>1412</t>
  </si>
  <si>
    <t xml:space="preserve">Удаление новообразования века </t>
  </si>
  <si>
    <t xml:space="preserve"> ординарная</t>
  </si>
  <si>
    <t>1413</t>
  </si>
  <si>
    <t>217</t>
  </si>
  <si>
    <t>1414</t>
  </si>
  <si>
    <t>Удаление новообразования  конъюнктивы</t>
  </si>
  <si>
    <t>222</t>
  </si>
  <si>
    <t xml:space="preserve">Удаление новообразования конъюнктивы </t>
  </si>
  <si>
    <t>1415</t>
  </si>
  <si>
    <t>223</t>
  </si>
  <si>
    <t>1416</t>
  </si>
  <si>
    <t>Энуклеация, эвисцерация</t>
  </si>
  <si>
    <t>042</t>
  </si>
  <si>
    <t>Энуклеация</t>
  </si>
  <si>
    <t>1421</t>
  </si>
  <si>
    <t>043</t>
  </si>
  <si>
    <t>Эвисцерация (операция на глазном яблоке)</t>
  </si>
  <si>
    <t>Эвисцероэнуклеация с имплантацией эндопротеза</t>
  </si>
  <si>
    <t>1422</t>
  </si>
  <si>
    <t>Формирование культи для глазного протезирования карботекстимом</t>
  </si>
  <si>
    <t>Эвисцероэнуклеация с формированием культи</t>
  </si>
  <si>
    <t>Энуклеация  с формированием культи для глазного протезирования карботекстимом</t>
  </si>
  <si>
    <t>1423</t>
  </si>
  <si>
    <t>Эвисцерация  с формированием культи для глазного протезирования карботекстимом</t>
  </si>
  <si>
    <t>Операции по поводу косоглазия</t>
  </si>
  <si>
    <t>Операция по поводу косоглазия</t>
  </si>
  <si>
    <t>044</t>
  </si>
  <si>
    <t>Операции при косоглазии</t>
  </si>
  <si>
    <t>1441</t>
  </si>
  <si>
    <t>Исправление косоглазия на косых мышцах</t>
  </si>
  <si>
    <t>Исправление косоглазия на оперированных мышцах с расслоением склеры</t>
  </si>
  <si>
    <t>Лазерные операции</t>
  </si>
  <si>
    <t>Лазерная операция на радужке</t>
  </si>
  <si>
    <t>комбинированная</t>
  </si>
  <si>
    <t>Иридотомия с гониопластикой</t>
  </si>
  <si>
    <t>1500</t>
  </si>
  <si>
    <t>Лазерная коагуляция радужки</t>
  </si>
  <si>
    <t>1501</t>
  </si>
  <si>
    <t>Лазерное формирование зрачка</t>
  </si>
  <si>
    <t>339</t>
  </si>
  <si>
    <t>Лазерная кореопраксия</t>
  </si>
  <si>
    <t>Лазерный фотомидриаз</t>
  </si>
  <si>
    <t xml:space="preserve">Лазерная  панретинальная коагуляция сетчатки </t>
  </si>
  <si>
    <t>310</t>
  </si>
  <si>
    <t xml:space="preserve">Лазерная панретинальная коагуляция сетчатки </t>
  </si>
  <si>
    <t>1502</t>
  </si>
  <si>
    <t>365</t>
  </si>
  <si>
    <t>1503</t>
  </si>
  <si>
    <t>367</t>
  </si>
  <si>
    <t>3-й этап</t>
  </si>
  <si>
    <t>1504</t>
  </si>
  <si>
    <t>369</t>
  </si>
  <si>
    <t>4-й этап</t>
  </si>
  <si>
    <t>1505</t>
  </si>
  <si>
    <t>Лазерная панмакулярная и периферическая коагуляция сетчатки</t>
  </si>
  <si>
    <t xml:space="preserve">Лазерная панмакулярная коагуляция </t>
  </si>
  <si>
    <t>1506</t>
  </si>
  <si>
    <t>Лазерная периферическая коагуляция сетчатки</t>
  </si>
  <si>
    <t>Лазерная  фокальная коагуляция сетчатки</t>
  </si>
  <si>
    <t>Лазерная фокальная коагуляция сетчатки</t>
  </si>
  <si>
    <t>1507</t>
  </si>
  <si>
    <t>Другие лазерные операции на сетчатке</t>
  </si>
  <si>
    <t>Лазерная паравазальная коагуляция</t>
  </si>
  <si>
    <t>1508</t>
  </si>
  <si>
    <t>Лазерная ограничительная коагуляция сетчатки</t>
  </si>
  <si>
    <t>Лазерная ограничительная и перифирическая коагуляция сетчатки</t>
  </si>
  <si>
    <t>Лазерный барраж  макулярной области сетчатки</t>
  </si>
  <si>
    <t xml:space="preserve">Лазерная вазодемаркация </t>
  </si>
  <si>
    <t>Лазерная вазодемаркация новообразованных сосудов роговицы</t>
  </si>
  <si>
    <t>Лазерная дисцизия вторичной катаракты</t>
  </si>
  <si>
    <t>Лазерная дисцизия задней капсулы на артифакичном глазу</t>
  </si>
  <si>
    <t>1510</t>
  </si>
  <si>
    <t>Лазерная дисцизия вторичной катаракты на афакичном глазу</t>
  </si>
  <si>
    <t>Лазерная дисцизия ретролентальной плёнки</t>
  </si>
  <si>
    <t>Лазерная дисцизия передней капсулы хрусталика</t>
  </si>
  <si>
    <t>Лазерная ретинопунктура</t>
  </si>
  <si>
    <t>1511</t>
  </si>
  <si>
    <t>Лазерная антиглаукомная операция</t>
  </si>
  <si>
    <t xml:space="preserve">Лазерная гониопластика </t>
  </si>
  <si>
    <t>1512</t>
  </si>
  <si>
    <t xml:space="preserve">Лазерная гониопунктура </t>
  </si>
  <si>
    <t>361</t>
  </si>
  <si>
    <t>Лазерная трабекулопластика</t>
  </si>
  <si>
    <t>316</t>
  </si>
  <si>
    <t>Лазерный трабекулоспазис</t>
  </si>
  <si>
    <t>362</t>
  </si>
  <si>
    <t>Лазерная десцеметогониопунктура</t>
  </si>
  <si>
    <t>Лазерный этап лазеро-хирургического лечения глаукомы</t>
  </si>
  <si>
    <t>Лазерная  иридэктомия</t>
  </si>
  <si>
    <t>YAG-лазерная  активация трабекулы</t>
  </si>
  <si>
    <t>Лазерное рассечение тяжей в передней камере или в стекловидном теле</t>
  </si>
  <si>
    <t>Лазерное рассечение тяжей в передней камере</t>
  </si>
  <si>
    <t>1513</t>
  </si>
  <si>
    <t>Лазерное рассечение тяжей в стекловидном теле</t>
  </si>
  <si>
    <t>Лазерная чистка интраокулярной линзы (ИОЛ)</t>
  </si>
  <si>
    <t>Лазерная чистка ИОЛ</t>
  </si>
  <si>
    <t>1514</t>
  </si>
  <si>
    <r>
      <rPr>
        <b/>
        <sz val="12"/>
        <color indexed="8"/>
        <rFont val="Arial"/>
        <family val="2"/>
      </rPr>
      <t xml:space="preserve">Прочие лазерные операции </t>
    </r>
    <r>
      <rPr>
        <b/>
        <sz val="12"/>
        <color indexed="10"/>
        <rFont val="Arial"/>
        <family val="2"/>
      </rPr>
      <t>на переднем отрезке глаза</t>
    </r>
  </si>
  <si>
    <t>Лазерная фрагментация хрусталиковых масс</t>
  </si>
  <si>
    <t>1515</t>
  </si>
  <si>
    <r>
      <rPr>
        <sz val="12"/>
        <color indexed="8"/>
        <rFont val="Times New Roman"/>
        <family val="1"/>
      </rPr>
      <t xml:space="preserve">Прочие лазерные операции </t>
    </r>
    <r>
      <rPr>
        <sz val="12"/>
        <color indexed="10"/>
        <rFont val="Times New Roman"/>
        <family val="1"/>
      </rPr>
      <t>на переднем отрезке глаза</t>
    </r>
  </si>
  <si>
    <r>
      <rPr>
        <b/>
        <sz val="12"/>
        <color indexed="8"/>
        <rFont val="Arial"/>
        <family val="2"/>
      </rPr>
      <t xml:space="preserve">Прочие лазерные операции </t>
    </r>
    <r>
      <rPr>
        <b/>
        <sz val="12"/>
        <color indexed="10"/>
        <rFont val="Arial"/>
        <family val="2"/>
      </rPr>
      <t>на заднем отрезке глаза</t>
    </r>
  </si>
  <si>
    <r>
      <rPr>
        <sz val="12"/>
        <color indexed="8"/>
        <rFont val="Times New Roman"/>
        <family val="1"/>
      </rPr>
      <t xml:space="preserve">Прочие лазерные операции </t>
    </r>
    <r>
      <rPr>
        <sz val="12"/>
        <color indexed="10"/>
        <rFont val="Times New Roman"/>
        <family val="1"/>
      </rPr>
      <t>на заднем отрезке глаза</t>
    </r>
  </si>
  <si>
    <t>1516</t>
  </si>
  <si>
    <t>Пластико-реконструктивные операции</t>
  </si>
  <si>
    <t>Имплантация искусственной радужки</t>
  </si>
  <si>
    <t>017</t>
  </si>
  <si>
    <t>Имплантация искусственной радужки без имплантации ИОЛ</t>
  </si>
  <si>
    <t>1520</t>
  </si>
  <si>
    <t>усложненная</t>
  </si>
  <si>
    <t>135</t>
  </si>
  <si>
    <t>Имплантация  комплекса МИОЛ - искуственная радужка</t>
  </si>
  <si>
    <t>1521</t>
  </si>
  <si>
    <t>Сложная реконструктивная операция на основе имплантации искусственной радужки</t>
  </si>
  <si>
    <t>1522</t>
  </si>
  <si>
    <t>1523</t>
  </si>
  <si>
    <t>Пластико-реконструктивные операции на веках и конъюнктиве</t>
  </si>
  <si>
    <t>Исправление птоза по Гессу</t>
  </si>
  <si>
    <t>1524</t>
  </si>
  <si>
    <t>Пластика  века</t>
  </si>
  <si>
    <t>091</t>
  </si>
  <si>
    <t>Операция на веках</t>
  </si>
  <si>
    <t>357</t>
  </si>
  <si>
    <t>Пластика конъюнктивы</t>
  </si>
  <si>
    <t>Удаление дермоидной кисты конъюнктивы</t>
  </si>
  <si>
    <t xml:space="preserve">   Рассечение симблефарона с пластикой конъюнктивальных сводов</t>
  </si>
  <si>
    <t>Рассечение симблефарона с пластикой конъюнктивальных сводов</t>
  </si>
  <si>
    <t>1525</t>
  </si>
  <si>
    <t>Резекция леватора верхнего века</t>
  </si>
  <si>
    <t xml:space="preserve">  </t>
  </si>
  <si>
    <t>1526</t>
  </si>
  <si>
    <t>Удаление халязиона</t>
  </si>
  <si>
    <t>1527</t>
  </si>
  <si>
    <t>Косметическая блефаропластика - ординарная</t>
  </si>
  <si>
    <t>780</t>
  </si>
  <si>
    <t xml:space="preserve">Блефаропластика верхних век с двух сторон </t>
  </si>
  <si>
    <t>1531</t>
  </si>
  <si>
    <t>781</t>
  </si>
  <si>
    <t>Блефаропластика нижних век с двух сторон</t>
  </si>
  <si>
    <t>782</t>
  </si>
  <si>
    <t xml:space="preserve">Кантопексия  с двух сторон </t>
  </si>
  <si>
    <t>783</t>
  </si>
  <si>
    <t xml:space="preserve">Устранение  птоза бровей с двух сторон </t>
  </si>
  <si>
    <t>784</t>
  </si>
  <si>
    <t xml:space="preserve">Увеличение размеров глазной щели с двух сторон </t>
  </si>
  <si>
    <t>Косметическая блефаропластика - усложненная</t>
  </si>
  <si>
    <t>785</t>
  </si>
  <si>
    <t>1532</t>
  </si>
  <si>
    <t>786</t>
  </si>
  <si>
    <t>787</t>
  </si>
  <si>
    <t>788</t>
  </si>
  <si>
    <t>789</t>
  </si>
  <si>
    <t>Косметическая блефаропластика - комбинированная</t>
  </si>
  <si>
    <t>1533</t>
  </si>
  <si>
    <t>Прочие операции</t>
  </si>
  <si>
    <t>Иридоциклорезекция</t>
  </si>
  <si>
    <t>1541</t>
  </si>
  <si>
    <t xml:space="preserve">Пластика радужки </t>
  </si>
  <si>
    <t>016</t>
  </si>
  <si>
    <t>1542</t>
  </si>
  <si>
    <t>Иссечение, рассечение зрачковой  пленки</t>
  </si>
  <si>
    <t>Иссечение зрачковой  пленки</t>
  </si>
  <si>
    <t>1543</t>
  </si>
  <si>
    <t>Рассечение зрачковой пленки</t>
  </si>
  <si>
    <t>Удаление птеригиума</t>
  </si>
  <si>
    <t>1544</t>
  </si>
  <si>
    <t>Удаление птеригиума с пилингом роговицы</t>
  </si>
  <si>
    <t>Первичная хирургическая обработка раны глазного яблока</t>
  </si>
  <si>
    <t>1545</t>
  </si>
  <si>
    <t>Ревизия  операционной раны глаза</t>
  </si>
  <si>
    <t>1546</t>
  </si>
  <si>
    <t>Ревизия  операционной раны глаза после первичной хирургической обработки</t>
  </si>
  <si>
    <t>1547</t>
  </si>
  <si>
    <t>Восстановление передней камеры глаза</t>
  </si>
  <si>
    <t>1548</t>
  </si>
  <si>
    <t>Гемопломбирование передней камеры</t>
  </si>
  <si>
    <t>Операция на мышцах при нистагме</t>
  </si>
  <si>
    <t>094</t>
  </si>
  <si>
    <t>Операции на мышцах при нистагме</t>
  </si>
  <si>
    <t>1549</t>
  </si>
  <si>
    <t>Зондирование слёзно-носового канала у детей</t>
  </si>
  <si>
    <t>Зондирование слезно-носового канала у детей</t>
  </si>
  <si>
    <t>1550</t>
  </si>
  <si>
    <t>Вымывание  гифемы</t>
  </si>
  <si>
    <t>1551</t>
  </si>
  <si>
    <t>Рассечение синехий</t>
  </si>
  <si>
    <t>Рассечение  задних синехий</t>
  </si>
  <si>
    <t>1552</t>
  </si>
  <si>
    <t>Рассечение передних синехий</t>
  </si>
  <si>
    <t>Удаление  ретрокорнеальной пленки</t>
  </si>
  <si>
    <t>Имплантация электрода к диску зрительного нерва</t>
  </si>
  <si>
    <t>1554</t>
  </si>
  <si>
    <t>Катетеризация субтенонового пространства</t>
  </si>
  <si>
    <t>Имплантация коллагеновой ирригационной системы в субтеноновое пространство (СИКИС)</t>
  </si>
  <si>
    <t>1555</t>
  </si>
  <si>
    <t>Операция на глазном яблоке  (не указанная в других позициях)</t>
  </si>
  <si>
    <t>093</t>
  </si>
  <si>
    <t>Все остальные операции на глазном яблоке</t>
  </si>
  <si>
    <t>1556</t>
  </si>
  <si>
    <t>177</t>
  </si>
  <si>
    <t>Все остальные операции на глазном яблоке (сложный случай)</t>
  </si>
  <si>
    <t>1557</t>
  </si>
  <si>
    <t>Условия применения прейскуранта:</t>
  </si>
  <si>
    <t xml:space="preserve">   1. В цены по графе 7 - на операции с имплантацией  интраокулярных линз (ИОЛ)  стоимость самих линз не включена.   Они  приобретаются за отдельную плату  по назначению врача с учетом выбора пациента.    </t>
  </si>
  <si>
    <t xml:space="preserve">   2. Цены приведены из расчета на каждый глаз.</t>
  </si>
  <si>
    <t xml:space="preserve">   3.  Все повторные витреоретинальные операции в период первой госпитализации в течение 14 дней проводятся бесплатно.   Все дополнительные хирургические вмешательства после указанного срока проводятся с оплатой 50% от цены по прейскуранту. </t>
  </si>
  <si>
    <t xml:space="preserve">  4. Стоимость ПФОС и силикона в стоимость операции не включена. Замена ПФОС на силикон производится бесплатно.</t>
  </si>
  <si>
    <t xml:space="preserve">   5. Цены на косметическую блефаропластику включают в себя налог на добавленную стоимость</t>
  </si>
  <si>
    <t>Смотри отдельный файл</t>
  </si>
  <si>
    <t>"Прайс на хирургию подробный  версия 17 12 2009.xls"</t>
  </si>
  <si>
    <t>в папке "Для Артисевич 11 12 2209"</t>
  </si>
  <si>
    <t xml:space="preserve">     1. Операции, отмеченные звездочкой (*) имеют варианты, приведенные в подробном справочнике, прилагаемом к настоящему прейскуранту.</t>
  </si>
  <si>
    <t xml:space="preserve">     2. Цены приведены из расчета на один глаз.</t>
  </si>
  <si>
    <t xml:space="preserve">     3. В цены  на операции с имплантацией  интраокулярных линз (ИОЛ) стоимость линз (в том числе иридо-хрусталиковх диафрагм) включена в соответствии с кодом групы ИОЛ.  </t>
  </si>
  <si>
    <t xml:space="preserve">     4. Стоимость ПФОС и силикона включена в стоимость операций. Замена ПФОС на силикон производится бесплатно.</t>
  </si>
  <si>
    <t xml:space="preserve">     5. Стоимость клапана Ахмеда включена в стоимость операций (поз. 1263).</t>
  </si>
  <si>
    <t xml:space="preserve">     6. Стоимость сегментов для операции "Интракорнеальная имплантация искусственных сегментов при начальных стадиях кератоконуса" (поз. 1316) включена в стоимость операции.</t>
  </si>
  <si>
    <t xml:space="preserve">     7. Все повторные витреоретинальные операции в период первой госпитализации в течение 14 дней проводятся бесплатно.</t>
  </si>
  <si>
    <t xml:space="preserve">Все дополнительные хирургические вмешательства после указанного срока проводятся с оплатой 50% от цены по прейскуранту </t>
  </si>
  <si>
    <t xml:space="preserve">     8. Цены на косметические операции включают в себя налог на добавленную стоимость</t>
  </si>
  <si>
    <t>ФГАУ "НМИЦ "МНТК "Микрохирургия глаза" им. акад. С.Н. Фёдорова" Минздрава России</t>
  </si>
  <si>
    <t>Краснодарский филиал</t>
  </si>
  <si>
    <t>Приложение № 1</t>
  </si>
  <si>
    <t>к приказу директора</t>
  </si>
  <si>
    <t>от 30 ноября 2020 г. № 203</t>
  </si>
  <si>
    <t>Вводится в действие с 01 января  2021 г.</t>
  </si>
  <si>
    <t>ПРЕЙСКУРАНТ НА МЕДИЦИНСКИЕ УСЛУГИ</t>
  </si>
  <si>
    <t>Хирургические офтальмологические операции</t>
  </si>
  <si>
    <t>в редакции Приказов №62 от 29.03.2021 г, №96 от 12.05.2021 г, №131 от 15.07.2021 г</t>
  </si>
  <si>
    <t>Наименование медицинской услуги</t>
  </si>
  <si>
    <t>Кат. слож.</t>
  </si>
  <si>
    <t>Код КФ</t>
  </si>
  <si>
    <t>Код МНТК</t>
  </si>
  <si>
    <t>№ поз. прейс-куранта</t>
  </si>
  <si>
    <r>
      <rPr>
        <b/>
        <sz val="8"/>
        <color indexed="48"/>
        <rFont val="Arial"/>
        <family val="2"/>
      </rPr>
      <t xml:space="preserve">Цена, руб. </t>
    </r>
    <r>
      <rPr>
        <b/>
        <sz val="8"/>
        <color indexed="9"/>
        <rFont val="Arial"/>
        <family val="2"/>
      </rPr>
      <t>2019г</t>
    </r>
  </si>
  <si>
    <t>ЭКСТРАКЦИЯ КАТАРАКТЫ</t>
  </si>
  <si>
    <t>Ультразвуковая факоэмульсификация</t>
  </si>
  <si>
    <t xml:space="preserve">Ультразвуковая факоэмульсификация катаракты </t>
  </si>
  <si>
    <t>без имплантации ИОЛ</t>
  </si>
  <si>
    <t>02 74</t>
  </si>
  <si>
    <t>A001.29</t>
  </si>
  <si>
    <t>с имплантацией                       ИОЛ по коду</t>
  </si>
  <si>
    <t>02 73</t>
  </si>
  <si>
    <t>A001.32</t>
  </si>
  <si>
    <t>A001.71</t>
  </si>
  <si>
    <t>A001.79</t>
  </si>
  <si>
    <t>A001.112</t>
  </si>
  <si>
    <t>A001.90</t>
  </si>
  <si>
    <t>A001.120</t>
  </si>
  <si>
    <t>Ультразвуковая факоэмульсификация катаракты на единственном глазу</t>
  </si>
  <si>
    <t>120</t>
  </si>
  <si>
    <t>Ультразвуковая факоэмульсификация при далеко зашедшей оперированной глаукоме</t>
  </si>
  <si>
    <t>823</t>
  </si>
  <si>
    <t>с имплантацией ИОЛ по коду</t>
  </si>
  <si>
    <t>121</t>
  </si>
  <si>
    <t>Ультразвуковая факоэмульсификация  при миопии высокой степени (длина глаза &gt; 28 мм)</t>
  </si>
  <si>
    <t>824</t>
  </si>
  <si>
    <t>с имплантацией  ИОЛ по коду</t>
  </si>
  <si>
    <t>122</t>
  </si>
  <si>
    <t xml:space="preserve">Ультразвуковая факоэмульсификация  травматической катаракты </t>
  </si>
  <si>
    <t xml:space="preserve">Ультразвуковая факоэмульсификация  увеальной катаракты </t>
  </si>
  <si>
    <t xml:space="preserve">Ультразвуковая факоэмульсификация  диабетической катаракты </t>
  </si>
  <si>
    <t>Ультразвуковая факоэмульсификация   при подвывихе хрусталика</t>
  </si>
  <si>
    <t xml:space="preserve">Ультразвуковая факоэмульсификация катаракты  - II этап биоптического метода коррекции аметропии </t>
  </si>
  <si>
    <t>814</t>
  </si>
  <si>
    <t>Фемтосекундная ультразвуковая факоэмульсификация катаракты</t>
  </si>
  <si>
    <t>А001.235</t>
  </si>
  <si>
    <t>854</t>
  </si>
  <si>
    <t>Ленсвитрэктомия</t>
  </si>
  <si>
    <t>261</t>
  </si>
  <si>
    <t>02 72</t>
  </si>
  <si>
    <t>A012.05</t>
  </si>
  <si>
    <t xml:space="preserve">Лазерная экстракция катаракты </t>
  </si>
  <si>
    <t>341</t>
  </si>
  <si>
    <t>A001.28</t>
  </si>
  <si>
    <t>340</t>
  </si>
  <si>
    <t>A001.34</t>
  </si>
  <si>
    <t>A001.74</t>
  </si>
  <si>
    <t>A001.82</t>
  </si>
  <si>
    <t>A001.114</t>
  </si>
  <si>
    <t>A001.93</t>
  </si>
  <si>
    <t>Лазерная экстракция катаракты при далеко зашедшей оперированной глаукоме</t>
  </si>
  <si>
    <t>Лазерная экстракция катаракты на единственном глазу</t>
  </si>
  <si>
    <t>828</t>
  </si>
  <si>
    <t>123</t>
  </si>
  <si>
    <t>Лазерная экстракция катаракты при миопии высокой степени (длина глаза &gt;28 мм)</t>
  </si>
  <si>
    <t>829</t>
  </si>
  <si>
    <t>125</t>
  </si>
  <si>
    <t xml:space="preserve">Лазерная экстракция травматической катаракты </t>
  </si>
  <si>
    <t>Лазерная экстракция  увеальной катаракты</t>
  </si>
  <si>
    <t xml:space="preserve">Лазерная экстракция  диабетической катаракты </t>
  </si>
  <si>
    <t>Лазерная экстракция катаракты  при подвывихе хрусталика</t>
  </si>
  <si>
    <t>Фемтосекундная лазерная экстракция катаракты</t>
  </si>
  <si>
    <t>266</t>
  </si>
  <si>
    <t>394</t>
  </si>
  <si>
    <t>344</t>
  </si>
  <si>
    <t>A001.30</t>
  </si>
  <si>
    <t>345</t>
  </si>
  <si>
    <t>A001.33</t>
  </si>
  <si>
    <t>A001.69</t>
  </si>
  <si>
    <t>A001.77</t>
  </si>
  <si>
    <t>A001.88</t>
  </si>
  <si>
    <t>Механическая факофрагментация катаракты  на единственном глазу</t>
  </si>
  <si>
    <t>Механическая факофрагментация катаракты при далеко зашедшей оперированной глаукоме</t>
  </si>
  <si>
    <t>Механическая факофрагментация катаракты при миопии  высокой степени (длина глаза &gt;28 мм)</t>
  </si>
  <si>
    <t xml:space="preserve">Механическая факофрагментация травматической катаракты </t>
  </si>
  <si>
    <t xml:space="preserve">Механическая факофрагментация  увеальной катаракты </t>
  </si>
  <si>
    <t xml:space="preserve">Механическая факофрагментация  диабетической катаракты </t>
  </si>
  <si>
    <t>Механическая факофрагментация   при подвывихе хрусталика</t>
  </si>
  <si>
    <t xml:space="preserve">Экстракапсулярная экстракция катаракты </t>
  </si>
  <si>
    <t>A001.26</t>
  </si>
  <si>
    <t>A001.31</t>
  </si>
  <si>
    <t>Экстракапсулярная экстракция катаракты при далеко зашедшей оперированной глаукоме</t>
  </si>
  <si>
    <t>130</t>
  </si>
  <si>
    <t>118</t>
  </si>
  <si>
    <t>Экстракапсулярная экстракция катаракты на единственном глазу</t>
  </si>
  <si>
    <t>129</t>
  </si>
  <si>
    <t>117</t>
  </si>
  <si>
    <t>Экстракапсулярная экстракция катаракты при миопии  высокой степени (длина глаза &gt;28 мм)</t>
  </si>
  <si>
    <t>144</t>
  </si>
  <si>
    <t>119</t>
  </si>
  <si>
    <t>Экстракапсулярная экстракция травматической катаракты</t>
  </si>
  <si>
    <t xml:space="preserve">Экстракапсулярная экстракция  увеальной катаракты </t>
  </si>
  <si>
    <t>Экстракапсулярная экстракция  диабетической катаракты</t>
  </si>
  <si>
    <t>Экстракапсулярная экстракция катаракты   при подвывихе хрусталика</t>
  </si>
  <si>
    <t xml:space="preserve">Интракапсулярная экстракция катаракты </t>
  </si>
  <si>
    <t>A001.27</t>
  </si>
  <si>
    <t>A001.36</t>
  </si>
  <si>
    <t>Интракапсулярная экстракция катаракты при далеко зашедшей оперированной глаукоме</t>
  </si>
  <si>
    <t>Интракапсулярная экстракция катаракты на единственном глазу</t>
  </si>
  <si>
    <t>Интракапсулярная экстракция катаракты при миопии высокой степени (длина глаза &gt;28 мм)</t>
  </si>
  <si>
    <t xml:space="preserve">Интракапсулярная экстракция травматической катаракты </t>
  </si>
  <si>
    <t xml:space="preserve">Интракапсулярная экстракция  увеальной катаракты </t>
  </si>
  <si>
    <t>Интракапсулярная экстракция  диабетической катаракты</t>
  </si>
  <si>
    <t>Интракапсулярная экстракция катаракты   при подвывихе хрусталика</t>
  </si>
  <si>
    <t>Экстракция катаракты, сочетанная с антиглаукомной операцией</t>
  </si>
  <si>
    <t>Ультразвуковая факоэмульсификация катаракты  с антиглаукомной операцией</t>
  </si>
  <si>
    <t>A013.33</t>
  </si>
  <si>
    <t>146</t>
  </si>
  <si>
    <t>A013.05</t>
  </si>
  <si>
    <t>A013.12</t>
  </si>
  <si>
    <t>A013.14</t>
  </si>
  <si>
    <t>A013.26</t>
  </si>
  <si>
    <t>A013.15</t>
  </si>
  <si>
    <t>с имплантацией ИХД</t>
  </si>
  <si>
    <t>840</t>
  </si>
  <si>
    <t>A013.06</t>
  </si>
  <si>
    <t>Лазерная экстракция катаракты   с антиглаукомной операцией</t>
  </si>
  <si>
    <t>A013.32</t>
  </si>
  <si>
    <t>A013.35</t>
  </si>
  <si>
    <t>A013.28</t>
  </si>
  <si>
    <t>A013.29</t>
  </si>
  <si>
    <t>A013.30</t>
  </si>
  <si>
    <t>A013.31</t>
  </si>
  <si>
    <t>Механическая факофрагментация катаракты  с антиглаукомной операцией</t>
  </si>
  <si>
    <t>A013.34</t>
  </si>
  <si>
    <t>A013.07</t>
  </si>
  <si>
    <t>A013.11</t>
  </si>
  <si>
    <t>A013.13</t>
  </si>
  <si>
    <t>A013.16</t>
  </si>
  <si>
    <t>Экстракапсулярная экстракция катаракты с антиглаукомной операцией</t>
  </si>
  <si>
    <t>A009.03</t>
  </si>
  <si>
    <t>145</t>
  </si>
  <si>
    <t>A013.04</t>
  </si>
  <si>
    <t>Интракапсулярная экстракция катаракты с антиглаукомной операцией</t>
  </si>
  <si>
    <t>Факоаспирация катаракты у детей</t>
  </si>
  <si>
    <t xml:space="preserve">Факоаспирация катаракты у детей  </t>
  </si>
  <si>
    <t>211</t>
  </si>
  <si>
    <t>A001.42</t>
  </si>
  <si>
    <t>A001.40</t>
  </si>
  <si>
    <t>A001.75</t>
  </si>
  <si>
    <t>A001.83</t>
  </si>
  <si>
    <t>A001.115</t>
  </si>
  <si>
    <t>A001.94</t>
  </si>
  <si>
    <t>Факоаспирация травматической катаракты</t>
  </si>
  <si>
    <t>872</t>
  </si>
  <si>
    <t>874</t>
  </si>
  <si>
    <t>873</t>
  </si>
  <si>
    <t>ДРУГИЕ ОПЕРАЦИИ ПРИ ПАТОЛОГИИ ХРУСТАЛИКА</t>
  </si>
  <si>
    <t xml:space="preserve">Фемтосекундная экстракция прозрачного хрусталика (Фемто-ЭПХ) </t>
  </si>
  <si>
    <t>с  имплантацией ИОЛ по коду</t>
  </si>
  <si>
    <t>924</t>
  </si>
  <si>
    <t>0273</t>
  </si>
  <si>
    <t>А001.38</t>
  </si>
  <si>
    <t>А001.70</t>
  </si>
  <si>
    <t>А001.78</t>
  </si>
  <si>
    <t>А001.100</t>
  </si>
  <si>
    <t>А001.89</t>
  </si>
  <si>
    <t>105</t>
  </si>
  <si>
    <t>A009.04</t>
  </si>
  <si>
    <t>A001.38</t>
  </si>
  <si>
    <t>A001.70</t>
  </si>
  <si>
    <t>A001.78</t>
  </si>
  <si>
    <t>A001.110</t>
  </si>
  <si>
    <t>A001.89</t>
  </si>
  <si>
    <t xml:space="preserve">Ленсэктомия pars plana </t>
  </si>
  <si>
    <t>003</t>
  </si>
  <si>
    <t>A001.25</t>
  </si>
  <si>
    <t>A001.37</t>
  </si>
  <si>
    <t>02 77</t>
  </si>
  <si>
    <t>A001.53</t>
  </si>
  <si>
    <t>02 76</t>
  </si>
  <si>
    <t>A001.49</t>
  </si>
  <si>
    <t>Имплантация в афакичный глаз</t>
  </si>
  <si>
    <t>A001.35</t>
  </si>
  <si>
    <t>A001.72</t>
  </si>
  <si>
    <t>A001.80</t>
  </si>
  <si>
    <t>A001.113</t>
  </si>
  <si>
    <t>A001.91</t>
  </si>
  <si>
    <t xml:space="preserve">Имплантация в афакичный глаз с подшиванием </t>
  </si>
  <si>
    <t xml:space="preserve">Имплантация в афакичный глаз  с иссечением грыжи стекловидного тела, пластикой радужки, с рассечением синехий,  с подшиванием </t>
  </si>
  <si>
    <t>Имплантация ИОЛ в афакичный глаз со склеральной фиксацией</t>
  </si>
  <si>
    <t>639</t>
  </si>
  <si>
    <t>введены приказом 62 от 29.03.2021 г (Усов А.В.)</t>
  </si>
  <si>
    <t>Репозиция ИОЛ со склеральной шовной фиксацией</t>
  </si>
  <si>
    <t>633</t>
  </si>
  <si>
    <t>02 75</t>
  </si>
  <si>
    <t>A001.46</t>
  </si>
  <si>
    <t>207</t>
  </si>
  <si>
    <t>A001.24</t>
  </si>
  <si>
    <t>Замена ИОЛ на</t>
  </si>
  <si>
    <t>209</t>
  </si>
  <si>
    <t>A001.39</t>
  </si>
  <si>
    <t>A001.73</t>
  </si>
  <si>
    <t>A001.81</t>
  </si>
  <si>
    <t>A001.117</t>
  </si>
  <si>
    <t>A001.92</t>
  </si>
  <si>
    <t>Репозиция  ИОЛ</t>
  </si>
  <si>
    <t>A009.05</t>
  </si>
  <si>
    <t>A001.47</t>
  </si>
  <si>
    <t>Микроинвазивная капсулэктомия при артифакии (афакии)</t>
  </si>
  <si>
    <t>917</t>
  </si>
  <si>
    <t>A009.49</t>
  </si>
  <si>
    <t>ОПЕРАЦИИ ПРИ ГЛАУКОМЕ</t>
  </si>
  <si>
    <t>A003.21</t>
  </si>
  <si>
    <t>A003.16</t>
  </si>
  <si>
    <t>Глубокая склерэктомия на единственном глазу</t>
  </si>
  <si>
    <t>Непроникающая глубокая склерэктомия</t>
  </si>
  <si>
    <t>A003.22</t>
  </si>
  <si>
    <t>Непроникающая глубокая склерэктомия с аллодренированием</t>
  </si>
  <si>
    <t>A003.19</t>
  </si>
  <si>
    <t>A003.04</t>
  </si>
  <si>
    <t>Микроинвазивная непроникающая глубокая склерэктомия  с аллодренированием</t>
  </si>
  <si>
    <t>247</t>
  </si>
  <si>
    <t>A003.03</t>
  </si>
  <si>
    <t>Микроинвазивная непроникающая глубокая склерэктомия на единственном глазу</t>
  </si>
  <si>
    <t>242</t>
  </si>
  <si>
    <t>Микроинвазивная непроникающая глубокая склерэктомия на ранее оперированном глазу по поводу глаукомы</t>
  </si>
  <si>
    <t>244</t>
  </si>
  <si>
    <t>A003.20</t>
  </si>
  <si>
    <t>Циклодиатермопунктура с аллодренированием</t>
  </si>
  <si>
    <t>A003.15</t>
  </si>
  <si>
    <t>Циклодиатермопунктура на единственном глазу</t>
  </si>
  <si>
    <t>A003.01</t>
  </si>
  <si>
    <t>Антиглаукомная операция с имплантацией мини-шунта Ex-PRESS</t>
  </si>
  <si>
    <t>Антиглаукомная операция с имплантацией мини-шунта Ex-PRESS - взрослым</t>
  </si>
  <si>
    <t>905</t>
  </si>
  <si>
    <t>Антиглаукомная операция с имплантацией мини-шунта Ex-PRESS - детям</t>
  </si>
  <si>
    <t>906</t>
  </si>
  <si>
    <t>Антиглаукомная операция</t>
  </si>
  <si>
    <t>A003.14</t>
  </si>
  <si>
    <t>A003.24</t>
  </si>
  <si>
    <t>Склерангулореконструкция</t>
  </si>
  <si>
    <t>A003.18</t>
  </si>
  <si>
    <t>A008.09</t>
  </si>
  <si>
    <t>A009.02</t>
  </si>
  <si>
    <t>A003.17</t>
  </si>
  <si>
    <t>A003.25</t>
  </si>
  <si>
    <t>A008.11</t>
  </si>
  <si>
    <t>A001.54</t>
  </si>
  <si>
    <t>Задняя трепанация склеры с подшиванием цилиарного тела</t>
  </si>
  <si>
    <t>080</t>
  </si>
  <si>
    <t>A003.32</t>
  </si>
  <si>
    <t>Трабекулотомия</t>
  </si>
  <si>
    <t>020</t>
  </si>
  <si>
    <t>A003.34</t>
  </si>
  <si>
    <t>ВАЗОРЕКОНСТРУКТИВНЫЕ И РЕГЕНЕРАЦИОННО-РЕВАСКУЛЯРИЗИРУЮЩИЕ ОПЕРАЦИИ</t>
  </si>
  <si>
    <t>A008.07</t>
  </si>
  <si>
    <t>A008.14</t>
  </si>
  <si>
    <t>A008.13</t>
  </si>
  <si>
    <t>A009.06</t>
  </si>
  <si>
    <t>Перелимбальная стимуляция роговицы</t>
  </si>
  <si>
    <t>100</t>
  </si>
  <si>
    <t>А009.06</t>
  </si>
  <si>
    <t>СКЛЕРОПЛАСТИЧЕСКИЕ ОПЕРАЦИИ</t>
  </si>
  <si>
    <t>Склеропластическая операция</t>
  </si>
  <si>
    <t>Склеропластика</t>
  </si>
  <si>
    <t>A008.05</t>
  </si>
  <si>
    <t>A008.06</t>
  </si>
  <si>
    <t>Склеропластика с операцией по поводу косоглазия у детей</t>
  </si>
  <si>
    <t>A058.01</t>
  </si>
  <si>
    <t>РЕФРАКЦИОННЫЕ ОПЕРАЦИИ</t>
  </si>
  <si>
    <t>Имплантация  ИОЛ в факичный глаз</t>
  </si>
  <si>
    <t>по коду</t>
  </si>
  <si>
    <t>A001.22</t>
  </si>
  <si>
    <t>A001.23</t>
  </si>
  <si>
    <t>A001.87</t>
  </si>
  <si>
    <t>A006.04</t>
  </si>
  <si>
    <t xml:space="preserve">Интракорнеальная имплантация искусственных сегментов при начальных стадиях кератоконуса </t>
  </si>
  <si>
    <t>A001.48</t>
  </si>
  <si>
    <t xml:space="preserve">Фемтосекундная интраламеллярная имплантация роговичных сегментов </t>
  </si>
  <si>
    <t>699</t>
  </si>
  <si>
    <t>A001.131</t>
  </si>
  <si>
    <t>A006.01</t>
  </si>
  <si>
    <t>Продольная кератотомия</t>
  </si>
  <si>
    <t>Кератотомия  (II этап рефракционной хирургии)</t>
  </si>
  <si>
    <t>ЛАЗЕРНЫЕ РЕФРАКЦИОННЫЕ ОПЕРАЦИИ</t>
  </si>
  <si>
    <t xml:space="preserve">Ламеллярный кератомилез с эксимерлазерной кератэктомией методом Epi-LASIK </t>
  </si>
  <si>
    <t>Ламеллярный кератомилез с эксимерлазерной кератэктомией методом Epi-LASIK при миопии</t>
  </si>
  <si>
    <t>B006.06</t>
  </si>
  <si>
    <t>Ламеллярный кератомилез с эксимерлазерной кератэктомией методом Epi-LASIK при гиперметропии</t>
  </si>
  <si>
    <t>Ламеллярный кератомилез с эксимерлазерной кератэктомией методом Epi-LASIK при миопическом астигматизме</t>
  </si>
  <si>
    <t>Ламеллярный кератомилез с эксимерлазерной кератэктомией методом Epi-LASIK при смешанном астигматизме</t>
  </si>
  <si>
    <t xml:space="preserve">Ламеллярный кератомилез с эксимерлазерной кератэктомией методом Epi-LASIK при гиперметропическом астигматизме </t>
  </si>
  <si>
    <t>Ламеллярный кератомилез с фемтосекундным сопровождением (Femto Lasik)</t>
  </si>
  <si>
    <t>Фемтолазик  по персонализированной технологии и для коррекции пресбиопии</t>
  </si>
  <si>
    <t>901</t>
  </si>
  <si>
    <t>B006.16</t>
  </si>
  <si>
    <t>Фемтолазик при миопии sph от 6,25 D и выше, cyl от 2,25 D и выше</t>
  </si>
  <si>
    <t>902</t>
  </si>
  <si>
    <t>B006.17</t>
  </si>
  <si>
    <t>Фемтолазик  гиперметропический</t>
  </si>
  <si>
    <t>903</t>
  </si>
  <si>
    <t>B006.18</t>
  </si>
  <si>
    <t>Фемтолазик при смешанном и иррегулярном астигматизме</t>
  </si>
  <si>
    <t>904</t>
  </si>
  <si>
    <t>B006.19</t>
  </si>
  <si>
    <t>Фемтолазик при миопии sph до 6,0 D включительно, cyl до2,0 D включительно</t>
  </si>
  <si>
    <t>907</t>
  </si>
  <si>
    <t>B006.20</t>
  </si>
  <si>
    <r>
      <rPr>
        <sz val="12"/>
        <rFont val="Arial"/>
        <family val="2"/>
      </rPr>
      <t xml:space="preserve">Фемтолазик  по персонализированной технологии на основе кератопрограммы (Сontoura </t>
    </r>
    <r>
      <rPr>
        <sz val="9"/>
        <rFont val="Arial"/>
        <family val="2"/>
      </rPr>
      <t>ТМ</t>
    </r>
    <r>
      <rPr>
        <sz val="12"/>
        <rFont val="Arial"/>
        <family val="2"/>
      </rPr>
      <t xml:space="preserve">       Vision FemtoLASIK)</t>
    </r>
  </si>
  <si>
    <t>B006.01</t>
  </si>
  <si>
    <t>Фемтолазик  по персонализированной технологии индуцированных аметропий после операций в МНТК МГ</t>
  </si>
  <si>
    <t>928</t>
  </si>
  <si>
    <t>B006.30</t>
  </si>
  <si>
    <t>Фемтолазик по персонализированной технологии при аметропии после операции КФ МНТК "МГ" методом SMILE</t>
  </si>
  <si>
    <t>751</t>
  </si>
  <si>
    <t>Фемтолазик  по персонализированной технологии индуцированных аметропий после операций не в МНТК МГ</t>
  </si>
  <si>
    <t>933</t>
  </si>
  <si>
    <t>B006.31</t>
  </si>
  <si>
    <t>Ламеллярный кератомилез in situ</t>
  </si>
  <si>
    <t>введены приказом 96 от 12.05.2021 г (Клокова О.А.)</t>
  </si>
  <si>
    <t>ЛАЗИК (ламеллярный кератомилёз in situ) при гиперметропии и гиперметропическом астигматизме</t>
  </si>
  <si>
    <t>В006.03</t>
  </si>
  <si>
    <t>ЛАЗИК (ламеллярный кератомилёз in situ) при смешанном и иррегулярном астигматизме</t>
  </si>
  <si>
    <t>В006.04</t>
  </si>
  <si>
    <t>ЛАЗИК (ламеллярный кератомилёз in situ) при миопии sph от 6,25 D и выше, cyl от 2,25 D и выше</t>
  </si>
  <si>
    <t>В006.02</t>
  </si>
  <si>
    <t>ЛАЗИК (ламеллярный кератомилёз in situ) при миопии sph до 6,0 D включительно, cyl до 2,0 D включительно</t>
  </si>
  <si>
    <t>В006.05</t>
  </si>
  <si>
    <t>ЛАЗИК (ламеллярный кератомилёз in situ) по персонализированной технологии</t>
  </si>
  <si>
    <t>В006.01</t>
  </si>
  <si>
    <t>Рефракционная лентикулярная хирургия</t>
  </si>
  <si>
    <t>Фемтосекундный кератомилез методом SMILE</t>
  </si>
  <si>
    <t>908</t>
  </si>
  <si>
    <t>B006.21</t>
  </si>
  <si>
    <t>Фемтосекундный кератомилез методом FLEX</t>
  </si>
  <si>
    <t>909</t>
  </si>
  <si>
    <t>B006.22</t>
  </si>
  <si>
    <t>Фемтосекундный кератомилез методом SMILE при аметропии после операций в КФ МНТК "МГ" методом SMILE</t>
  </si>
  <si>
    <t>772</t>
  </si>
  <si>
    <t xml:space="preserve">Ламеллярный кератомилёз с эксимерлазерной кератэктомией (LASIK)  </t>
  </si>
  <si>
    <t>Эксимерлазерная операция  (LASIK) при аметропии на ранее оперированных глазах - I этап</t>
  </si>
  <si>
    <t>B009.04</t>
  </si>
  <si>
    <t>Эксимерлазерная операция  (LASIK) при гиперметропии на ранее оперированных глазах - II этап</t>
  </si>
  <si>
    <t>737</t>
  </si>
  <si>
    <t>B006.03</t>
  </si>
  <si>
    <t>Эксимерлазерная операция  (LASIK) при гиперметропическом астигматизме на ранее оперированных глазах - II этап</t>
  </si>
  <si>
    <t>757</t>
  </si>
  <si>
    <t>Эксимерлазерная операция  (LASIK) при смешанном и иррегулярном астигматизме на ранее оперированных глазах - II этап</t>
  </si>
  <si>
    <t>758</t>
  </si>
  <si>
    <t>B006.04</t>
  </si>
  <si>
    <t>Эксимерлазерная операция  (LASIK)при миопии sph от 6,25 D и выше, cyl от 2,25 D и выше на ранее оперированных глазах - II этап</t>
  </si>
  <si>
    <t>759</t>
  </si>
  <si>
    <t>B006.02</t>
  </si>
  <si>
    <t>Эксимерлазерная операция  (LASIK) при миопии sph до 6,0 D включительно, cyl до 2,0 D на ранее оперированных глазах - II этап</t>
  </si>
  <si>
    <t>765</t>
  </si>
  <si>
    <t>B006.05</t>
  </si>
  <si>
    <t xml:space="preserve">Ламелярный кератомилез - формирование клапана  - I этап биоптического метода коррекции </t>
  </si>
  <si>
    <t xml:space="preserve">Ламелярный кератомилез - формирование клапана - I этап биоптического метода коррекции аметропии </t>
  </si>
  <si>
    <t xml:space="preserve">Эксимерлазерная фототерапевтическая кератэктомия (ФТК)  </t>
  </si>
  <si>
    <t xml:space="preserve">Эксимерлазерная фототерапевтическая кератэктомия </t>
  </si>
  <si>
    <t>B001.10</t>
  </si>
  <si>
    <t xml:space="preserve">Эксимерлазерная фоторефракционная кератэктомия (ФРК)  </t>
  </si>
  <si>
    <t xml:space="preserve">Эксимерлазерная фоторефракционная кератэктомия (ФРК) при гиперметропии      </t>
  </si>
  <si>
    <t>I этап</t>
  </si>
  <si>
    <t>II этап</t>
  </si>
  <si>
    <t>B006.12</t>
  </si>
  <si>
    <t xml:space="preserve">Эксимерлазерная фоторефракционная кератэктомия (ФРК) при миопии </t>
  </si>
  <si>
    <t xml:space="preserve">Эксимерлазерная фоторефракционная кератэктомия (ФРК) при гиперметропическом астигматизме      </t>
  </si>
  <si>
    <t>Эксимерлазерная фоторефракционная кератэктомия (ФРК) при миопическом астигматизме</t>
  </si>
  <si>
    <t xml:space="preserve">Эксимерлазерная фоторефракционная кератэктомия (ФРК) при смешанном астигматизме      </t>
  </si>
  <si>
    <t>Эксимерлазерная фоторефракционная кератэктомия (ФРК) при аметропии после операций в КФ МНТК "МГ" методом SMILE</t>
  </si>
  <si>
    <t xml:space="preserve">Ламелярный кератомилез - поднятие клапана с индивидализированной эксимерлазерной кератэктомией на основе кератотопограммы  - III этап биоптического метода коррекции аметропии </t>
  </si>
  <si>
    <t xml:space="preserve">Кератопластика сквозная </t>
  </si>
  <si>
    <t>A001.08</t>
  </si>
  <si>
    <t>Кератопластика сквозная с использованием медицинского изделия «Материал для восстановления роговицы»</t>
  </si>
  <si>
    <t>237</t>
  </si>
  <si>
    <t>A001.11</t>
  </si>
  <si>
    <t>Кератопластика сквозная  с подворотами конъюнктивы</t>
  </si>
  <si>
    <t>02 71</t>
  </si>
  <si>
    <t>A001.02</t>
  </si>
  <si>
    <t>Фемтосекундная интрастромальная кератопластика с имплантацией роговичного сегмента</t>
  </si>
  <si>
    <t>959</t>
  </si>
  <si>
    <t>Кератопластика послойная</t>
  </si>
  <si>
    <t>032</t>
  </si>
  <si>
    <t>A001.10</t>
  </si>
  <si>
    <t xml:space="preserve">Кератопластика глубокая послойная </t>
  </si>
  <si>
    <t>A001.107</t>
  </si>
  <si>
    <t>A001.109</t>
  </si>
  <si>
    <t>Кератопластика барьерная</t>
  </si>
  <si>
    <t>A001.108</t>
  </si>
  <si>
    <t>Сквозная фемтолазерная кератопластика</t>
  </si>
  <si>
    <t>679</t>
  </si>
  <si>
    <t>A001.233</t>
  </si>
  <si>
    <t>Кератопластика сквозная  фемтолазерная с использованием медицинского изделия «Материал для восстановления роговицы»</t>
  </si>
  <si>
    <t>267</t>
  </si>
  <si>
    <t>Послойная фемтолазерная кератопластика</t>
  </si>
  <si>
    <t>685</t>
  </si>
  <si>
    <t>A001.234</t>
  </si>
  <si>
    <t>Кератопластика послойная лимбальная</t>
  </si>
  <si>
    <t>925</t>
  </si>
  <si>
    <t>07 72</t>
  </si>
  <si>
    <t>A001.127</t>
  </si>
  <si>
    <t>Операции,  сочетанные  с кератопластикой</t>
  </si>
  <si>
    <t>A001.04</t>
  </si>
  <si>
    <t>A001.61</t>
  </si>
  <si>
    <t>A001.62</t>
  </si>
  <si>
    <t>A001.63</t>
  </si>
  <si>
    <t>A001.05</t>
  </si>
  <si>
    <t xml:space="preserve">Кератопластика сквозная  с  экстракцией катаракты </t>
  </si>
  <si>
    <t>A001.03</t>
  </si>
  <si>
    <t>A001.98</t>
  </si>
  <si>
    <t>A001.99</t>
  </si>
  <si>
    <t>A001.100</t>
  </si>
  <si>
    <t>Кератопластика сквозная с  факоэмульсификацией катаракты</t>
  </si>
  <si>
    <t>A001.97</t>
  </si>
  <si>
    <t>A001.102</t>
  </si>
  <si>
    <t>A001.103</t>
  </si>
  <si>
    <t>A001.104</t>
  </si>
  <si>
    <t>Кератопластика сквозная с  эндовитреальным вмешательством</t>
  </si>
  <si>
    <t>A012.01</t>
  </si>
  <si>
    <t>В</t>
  </si>
  <si>
    <t>02 78</t>
  </si>
  <si>
    <t>A012.03</t>
  </si>
  <si>
    <t>A012.20</t>
  </si>
  <si>
    <t>A012.21</t>
  </si>
  <si>
    <t>A012.04</t>
  </si>
  <si>
    <t>Кератопластика сквозная с экстракцией катаракты  с эндовитреальным вмешательством</t>
  </si>
  <si>
    <t>A012.02</t>
  </si>
  <si>
    <t>A012.44</t>
  </si>
  <si>
    <t>A012.45</t>
  </si>
  <si>
    <t>A012.46</t>
  </si>
  <si>
    <t>A012.43</t>
  </si>
  <si>
    <t>Кератопластика сквозная с реконструктивными вмешательствами на переднем отрезке глаза (синехиотомия, пластика радужки и др.) и эндовитреальным вмешательством</t>
  </si>
  <si>
    <t>A012.42</t>
  </si>
  <si>
    <t>Кератопластика сквозная  с  антиглаукомной операцией</t>
  </si>
  <si>
    <t>A013.02</t>
  </si>
  <si>
    <t>Кератопластика сквозная с  экстракцией катаракты и антиглаукомной операцией</t>
  </si>
  <si>
    <t>A013.01</t>
  </si>
  <si>
    <t>A013.18</t>
  </si>
  <si>
    <t>A013.20</t>
  </si>
  <si>
    <t>A013.22</t>
  </si>
  <si>
    <t>Кератопластика сквозная с  факоэмульсификацией катаракты  и антиглаукомной операцией</t>
  </si>
  <si>
    <t>A013.17</t>
  </si>
  <si>
    <t>A013.19</t>
  </si>
  <si>
    <t>A013.21</t>
  </si>
  <si>
    <t>A013.23</t>
  </si>
  <si>
    <t>Кератопластика сквозная фемтолазерная с  экстракцией катаракты</t>
  </si>
  <si>
    <t>983</t>
  </si>
  <si>
    <t>A001.236</t>
  </si>
  <si>
    <t>A001.237</t>
  </si>
  <si>
    <t>A001.238</t>
  </si>
  <si>
    <t xml:space="preserve">Кератопластика сквозная фемтолазерная </t>
  </si>
  <si>
    <t>984</t>
  </si>
  <si>
    <t>A001.239</t>
  </si>
  <si>
    <t>A001.240</t>
  </si>
  <si>
    <t>A001.241</t>
  </si>
  <si>
    <t>Кератопластика послойная фемтолазерная с  экстракцией катаракты</t>
  </si>
  <si>
    <t>985</t>
  </si>
  <si>
    <t>A001.242</t>
  </si>
  <si>
    <t>A001.243</t>
  </si>
  <si>
    <t>A001.244</t>
  </si>
  <si>
    <t xml:space="preserve">Кератопластика послойная фемтолазерная </t>
  </si>
  <si>
    <t>986</t>
  </si>
  <si>
    <t>A001.245</t>
  </si>
  <si>
    <t>A001.246</t>
  </si>
  <si>
    <t>A001.247</t>
  </si>
  <si>
    <t>Кератопластика сквозная с кросслинкингом трансплантата</t>
  </si>
  <si>
    <t>926</t>
  </si>
  <si>
    <t>A001.128</t>
  </si>
  <si>
    <t>Кератопластика послойная с кросслинкингом трансплантата</t>
  </si>
  <si>
    <t>927</t>
  </si>
  <si>
    <t>A001.129</t>
  </si>
  <si>
    <t>ВИТРЕОРЕТИНАЛЬНЫЕ ОПЕРАЦИИ И ОПЕРАЦИИ ПО ПОВОДУ ОТСЛОЙКИ СЕТЧАТКИ</t>
  </si>
  <si>
    <t>Витреоретинальные операции и операции по поводу отслойки сетчатки</t>
  </si>
  <si>
    <t xml:space="preserve">Операция по поводу отслойки сетчатки с ультразвуковой факоэмульсификацией катаракты </t>
  </si>
  <si>
    <t>A012.07</t>
  </si>
  <si>
    <t>A012.08</t>
  </si>
  <si>
    <t>A012.23</t>
  </si>
  <si>
    <t>A012.26</t>
  </si>
  <si>
    <t>A012.79</t>
  </si>
  <si>
    <t>A012.29</t>
  </si>
  <si>
    <t>Эндовитреальное вмешательство с экстракцией катаракты</t>
  </si>
  <si>
    <t>A012.54</t>
  </si>
  <si>
    <t>A012.55</t>
  </si>
  <si>
    <t>A012.15</t>
  </si>
  <si>
    <t xml:space="preserve">Эндовитреальное вмешательство с тампонадой ПФОС и заменой на силиконовое масло (газ) с факоэмульсификацией катаракты </t>
  </si>
  <si>
    <t>A012.50</t>
  </si>
  <si>
    <t>A012.51</t>
  </si>
  <si>
    <t>A012.52</t>
  </si>
  <si>
    <t>A012.81</t>
  </si>
  <si>
    <t>A012.53</t>
  </si>
  <si>
    <t>Эндовитреальное вмешательство при афакии</t>
  </si>
  <si>
    <t>A012.56</t>
  </si>
  <si>
    <t>A012.58</t>
  </si>
  <si>
    <t>A012.60</t>
  </si>
  <si>
    <t>A012.82</t>
  </si>
  <si>
    <t>A012.62</t>
  </si>
  <si>
    <t>A012.16</t>
  </si>
  <si>
    <t>Эндовитреальное вмешательство с тампонадой ПФОС и заменой на силиконовое масло (газ) с экстракцией катаракты</t>
  </si>
  <si>
    <t>A012.48</t>
  </si>
  <si>
    <t>Эндовитреальное вмешательство с тампонадой ПФОС и заменой на силиконовое масло (газ)  при афакии</t>
  </si>
  <si>
    <t>A012.57</t>
  </si>
  <si>
    <t>A012.59</t>
  </si>
  <si>
    <t>A012.61</t>
  </si>
  <si>
    <t>A012.83</t>
  </si>
  <si>
    <t>A012.63</t>
  </si>
  <si>
    <t>Эндовитреальное вмешательство с удалением вывихнутого нативного хрусталика с помощью ПФОС</t>
  </si>
  <si>
    <t>и имплантацией с подшиванием ИОЛ по коду</t>
  </si>
  <si>
    <t>A012.09</t>
  </si>
  <si>
    <t>A012.24</t>
  </si>
  <si>
    <t>A012.27</t>
  </si>
  <si>
    <t>A012.10</t>
  </si>
  <si>
    <t xml:space="preserve">Эндовитреальное вмешательство с удалением вывихнутой ИОЛ с помощью ПФОС </t>
  </si>
  <si>
    <t>A012.64</t>
  </si>
  <si>
    <t>A012.65</t>
  </si>
  <si>
    <t>A012.66</t>
  </si>
  <si>
    <t xml:space="preserve">Витрэктомия с ультразвуковой факоэмульсификацией катаракты </t>
  </si>
  <si>
    <t>A012.13</t>
  </si>
  <si>
    <t>A012.14</t>
  </si>
  <si>
    <t>A012.25</t>
  </si>
  <si>
    <t>A012.28</t>
  </si>
  <si>
    <t>A012.80</t>
  </si>
  <si>
    <t>A012.31</t>
  </si>
  <si>
    <t>Удаление силиконового масла с экстракцией катаракты</t>
  </si>
  <si>
    <t>A012.68</t>
  </si>
  <si>
    <t>Удаление силиконового масла с факоэмульсификацией катаракты</t>
  </si>
  <si>
    <t>A012.78</t>
  </si>
  <si>
    <t>Удаление силиконового масла  при афакии</t>
  </si>
  <si>
    <t>A012.70</t>
  </si>
  <si>
    <t>A012.72</t>
  </si>
  <si>
    <t>A012.74</t>
  </si>
  <si>
    <t>A012.76</t>
  </si>
  <si>
    <t>Удаление силиконового масла с  эндолазеркоагуляцией сетчатки при афакии</t>
  </si>
  <si>
    <t>A012.71</t>
  </si>
  <si>
    <t>A012.73</t>
  </si>
  <si>
    <t>A012.75</t>
  </si>
  <si>
    <t>A012.77</t>
  </si>
  <si>
    <t>Замена силикона на силикон</t>
  </si>
  <si>
    <t>929</t>
  </si>
  <si>
    <t>A002.44</t>
  </si>
  <si>
    <t>Удаление ПФОС</t>
  </si>
  <si>
    <t>502</t>
  </si>
  <si>
    <t>А002.33</t>
  </si>
  <si>
    <t>Замена ПФОС на силикон</t>
  </si>
  <si>
    <t>551</t>
  </si>
  <si>
    <t>А002.26</t>
  </si>
  <si>
    <t>Удаление силиконового масла из витреальной полости</t>
  </si>
  <si>
    <t>A002.34</t>
  </si>
  <si>
    <t>Удаление силиконового масла из передней камеры</t>
  </si>
  <si>
    <t>Дополнительное введение силиконового масла</t>
  </si>
  <si>
    <t>Тампонада витреальной полости силиконовым маслом (газом)</t>
  </si>
  <si>
    <t>A002.12</t>
  </si>
  <si>
    <t>A002.25</t>
  </si>
  <si>
    <t>Эндовитреальное вмешательство с тампонадой ПФОС</t>
  </si>
  <si>
    <t>Эндовитреальное вмешательство с тампонадой ПФОС и заменой на силиконовое масло  (газ)</t>
  </si>
  <si>
    <t>A002.11</t>
  </si>
  <si>
    <t>Эндовитреальное вмешательство с тампонадой ПФОС и заменой на силиконовое масло  (газ) с эндолазеркоагуляцией сетчатки</t>
  </si>
  <si>
    <t>A002.39</t>
  </si>
  <si>
    <t>Эндовитреальное вмешательство с удалением вывихнутого в стекловидное тело нативного хрусталика</t>
  </si>
  <si>
    <t>A002.42</t>
  </si>
  <si>
    <t>Эндовитреальное вмешательство с удалением вывихнутой в стекловидное тело ИОЛ</t>
  </si>
  <si>
    <t>A012.11</t>
  </si>
  <si>
    <t>Эндовитреальное вмешательство с удалением вывихнутого в стекловидное тело нативного хрусталика с помощью ПФОС</t>
  </si>
  <si>
    <t>A002.43</t>
  </si>
  <si>
    <t>Эндовитреальное вмешательство с удалением вывихнутой в стекловидное тело ИОЛ с помощью ПФОС</t>
  </si>
  <si>
    <t>A002.41</t>
  </si>
  <si>
    <t>Эндовитреальное вмешательство с удалением внутриглазного инородного тела с помощью ПФОС</t>
  </si>
  <si>
    <t>A002.40</t>
  </si>
  <si>
    <t>Эндовитреальное вмешательство с репозицией вывихнутой ИОЛ</t>
  </si>
  <si>
    <t>A012.12</t>
  </si>
  <si>
    <t>Эндовитреальное вмешательство с тампонадой ПФОС и заменой на силиконовое масло (газ) с репозицией вывихнутой ИОЛ</t>
  </si>
  <si>
    <t>A012.67</t>
  </si>
  <si>
    <t>Циркляж с эндовитреальным вмешательством с тампонадой ПФОС и заменой на силиконовое масло (газ)</t>
  </si>
  <si>
    <t>A002.37</t>
  </si>
  <si>
    <t>Циркляж и  витрэктомия с введением ПФОС, силиконового масла  (газа) c эндолазеркоагуляцией сетчатки</t>
  </si>
  <si>
    <t>A002.01</t>
  </si>
  <si>
    <t>Витрэктомия с введением ПФОС, силиконового масла  (газа) и эндолазеркоагуляцией сетчатки</t>
  </si>
  <si>
    <t>A002.13</t>
  </si>
  <si>
    <t>A002.10</t>
  </si>
  <si>
    <t>A002.05</t>
  </si>
  <si>
    <t>Витрэктомия  с удалением эпиретинальных мембран и эндолазеркоагуляцией сетчатки</t>
  </si>
  <si>
    <t>A002.04</t>
  </si>
  <si>
    <t>Витрэктомия с радиальной оптической нейротомией (РОН) с тампонадой с эндолазеркоагуляцией сетчатки</t>
  </si>
  <si>
    <t>A002.14</t>
  </si>
  <si>
    <t>A002.24</t>
  </si>
  <si>
    <t>Круговое вдавливание склеры</t>
  </si>
  <si>
    <t>A002.19</t>
  </si>
  <si>
    <t>A002.21</t>
  </si>
  <si>
    <t>A002.20</t>
  </si>
  <si>
    <t>A002.28</t>
  </si>
  <si>
    <t>Удаление всей экстракапсулярной пломбы</t>
  </si>
  <si>
    <t>A002.29</t>
  </si>
  <si>
    <t>A002.27</t>
  </si>
  <si>
    <t>A002.36</t>
  </si>
  <si>
    <t>Интравитреальное введение антивазопролиферативного лекарственного вещества</t>
  </si>
  <si>
    <t>Интравитреальное введение препарата Луцентис</t>
  </si>
  <si>
    <t>A002.45</t>
  </si>
  <si>
    <t>Интравитреальное введение препарата Озурдекс</t>
  </si>
  <si>
    <t>696</t>
  </si>
  <si>
    <t>A002.46</t>
  </si>
  <si>
    <t>Интравитреальное введение препарата Эйлеа</t>
  </si>
  <si>
    <t>641</t>
  </si>
  <si>
    <t>А002.48</t>
  </si>
  <si>
    <t>Другие витреоретинальные операции</t>
  </si>
  <si>
    <t>A002.17</t>
  </si>
  <si>
    <t>ОПЕРАЦИИ ПО ПОВОДУ УДАЛЕНИЯ ИНОРОДНОГО ТЕЛА</t>
  </si>
  <si>
    <t>A009.07</t>
  </si>
  <si>
    <t>ОПЕРАЦИИ ПО ПОВОДУ ОПУХОЛЕЙ</t>
  </si>
  <si>
    <t>A004.16</t>
  </si>
  <si>
    <t>Энуклеация с пластикой культи и радиокоагуляцией тканей орбиты при новообразованиях глаза</t>
  </si>
  <si>
    <t>040</t>
  </si>
  <si>
    <t>А004.38</t>
  </si>
  <si>
    <t>Иридэктомия по поводу опухоли</t>
  </si>
  <si>
    <t>A004.07</t>
  </si>
  <si>
    <t>Удаление новообразования века</t>
  </si>
  <si>
    <t>без пластики дефекта</t>
  </si>
  <si>
    <t>A004.23</t>
  </si>
  <si>
    <t>с пластикой дефекта</t>
  </si>
  <si>
    <t>A004.20</t>
  </si>
  <si>
    <t>Криодеструкция новообразования придаточного аппарата глаза автономным криоаппликатором</t>
  </si>
  <si>
    <t>860</t>
  </si>
  <si>
    <t>A004.30</t>
  </si>
  <si>
    <t>Удаление новообразования конъюнтивы</t>
  </si>
  <si>
    <t xml:space="preserve">Удаление новообразования конъюнтивы  </t>
  </si>
  <si>
    <t>ординарное</t>
  </si>
  <si>
    <t>A004.27</t>
  </si>
  <si>
    <t>усложнённое</t>
  </si>
  <si>
    <t>Удаление новообразований орбиты</t>
  </si>
  <si>
    <t>Орбитомия с удалением новообразования орбиты</t>
  </si>
  <si>
    <t>849</t>
  </si>
  <si>
    <t>А004.09</t>
  </si>
  <si>
    <t>Радиоэксцизия с одномоментной реконструктивной пластикой при новообразованиях придаточного аппарата глаза</t>
  </si>
  <si>
    <t>937</t>
  </si>
  <si>
    <t>А004.40</t>
  </si>
  <si>
    <t>Радиоэксцизия при новообразованиях придаточного аппарата глаза</t>
  </si>
  <si>
    <t>938</t>
  </si>
  <si>
    <t>А004.43</t>
  </si>
  <si>
    <t>ЭНУКЛЕАЦИЯ, ЭВИСЦЕРАЦИЯ</t>
  </si>
  <si>
    <t>A005.45</t>
  </si>
  <si>
    <t>A005.46</t>
  </si>
  <si>
    <t>A005.07</t>
  </si>
  <si>
    <t>A005.19</t>
  </si>
  <si>
    <t>Энуклеация с формированием культи для глазного протезирования карботекстимом</t>
  </si>
  <si>
    <t>Эвисцерация с формированием культи для глазного протезирования карботекстимом</t>
  </si>
  <si>
    <t>ОПЕРАЦИИ ПО ПОВОДУ КОСОГЛАЗИЯ</t>
  </si>
  <si>
    <t>A005.35</t>
  </si>
  <si>
    <t>Операция при косоглазии с инъекцией препарата Диспорт</t>
  </si>
  <si>
    <t>443</t>
  </si>
  <si>
    <t>A005.77</t>
  </si>
  <si>
    <t>Операция при косоглазии с применением препарата Ботокса</t>
  </si>
  <si>
    <t>960</t>
  </si>
  <si>
    <t>Операция при косоглазии с применением препарата Ботокса при одновременном вмешательстве на оба глаза</t>
  </si>
  <si>
    <t>961</t>
  </si>
  <si>
    <t>Тенорафия глазной мышцы</t>
  </si>
  <si>
    <t>991</t>
  </si>
  <si>
    <t>А005.93</t>
  </si>
  <si>
    <t>Рецессия глазной мышцы</t>
  </si>
  <si>
    <t>992</t>
  </si>
  <si>
    <t>А005.94</t>
  </si>
  <si>
    <t>Резекция глазной мышцы</t>
  </si>
  <si>
    <t>993</t>
  </si>
  <si>
    <t>А005.95</t>
  </si>
  <si>
    <t xml:space="preserve">Миотомия, тенотомия глазной мышцы </t>
  </si>
  <si>
    <t>994</t>
  </si>
  <si>
    <t>А005.96</t>
  </si>
  <si>
    <t>Трансплантация глазной мышцы</t>
  </si>
  <si>
    <t>995</t>
  </si>
  <si>
    <t>А005.97</t>
  </si>
  <si>
    <t>Рассечение спаек глазной мышцы</t>
  </si>
  <si>
    <t>996</t>
  </si>
  <si>
    <t>А005.98</t>
  </si>
  <si>
    <t>ЛАЗЕРНЫЕ ОПЕРАЦИИ</t>
  </si>
  <si>
    <t>Лазерный витреолизис</t>
  </si>
  <si>
    <t>932</t>
  </si>
  <si>
    <t>B002.28</t>
  </si>
  <si>
    <t>Сочетанная лазерная операция на радужке</t>
  </si>
  <si>
    <t>Лазерная иридотомия с гониопластикой</t>
  </si>
  <si>
    <t>B003.05</t>
  </si>
  <si>
    <t>B001.14</t>
  </si>
  <si>
    <t>B001.05</t>
  </si>
  <si>
    <t>B001.15</t>
  </si>
  <si>
    <t>B001.16</t>
  </si>
  <si>
    <t>Лазерная коагуляция кисты</t>
  </si>
  <si>
    <t>B004.03</t>
  </si>
  <si>
    <t xml:space="preserve"> I этап</t>
  </si>
  <si>
    <t>B002.03</t>
  </si>
  <si>
    <t xml:space="preserve"> II этап</t>
  </si>
  <si>
    <t>B002.10</t>
  </si>
  <si>
    <t xml:space="preserve"> III этап</t>
  </si>
  <si>
    <t xml:space="preserve"> IV этап</t>
  </si>
  <si>
    <t>Лазерная панмакулярная коагуляция</t>
  </si>
  <si>
    <t>B002.05</t>
  </si>
  <si>
    <t>B002.22</t>
  </si>
  <si>
    <t>Лазерный барраж  сетчатки</t>
  </si>
  <si>
    <t>B002.08</t>
  </si>
  <si>
    <t>B002.04</t>
  </si>
  <si>
    <t>B002.07</t>
  </si>
  <si>
    <t>B002.06</t>
  </si>
  <si>
    <t xml:space="preserve">Ограничительная и периферическая лазерная коагуляция сетчатки </t>
  </si>
  <si>
    <t>B002.16</t>
  </si>
  <si>
    <t>Центральная субпороговая лазерная коагуляция сетчатки</t>
  </si>
  <si>
    <t>B002.09</t>
  </si>
  <si>
    <t>Лазерная вазодемаркация</t>
  </si>
  <si>
    <t>B002.11</t>
  </si>
  <si>
    <t>B001.03</t>
  </si>
  <si>
    <t>B002.14</t>
  </si>
  <si>
    <t>B001.07</t>
  </si>
  <si>
    <t>Лазерная гониопластика</t>
  </si>
  <si>
    <t>B003.09</t>
  </si>
  <si>
    <t>Лазерная гониопунктура</t>
  </si>
  <si>
    <t>B003.10</t>
  </si>
  <si>
    <t>Селективная  лазерная трабекулопластика</t>
  </si>
  <si>
    <t>359</t>
  </si>
  <si>
    <t>B003.03</t>
  </si>
  <si>
    <t>B003.01</t>
  </si>
  <si>
    <t>B001.04</t>
  </si>
  <si>
    <t>YAG-лазерная активация трабекулы</t>
  </si>
  <si>
    <t>B003.04</t>
  </si>
  <si>
    <t>Лазерная иридотомия с гониопластикой и гониопунктурой</t>
  </si>
  <si>
    <t>313</t>
  </si>
  <si>
    <t>B003.06</t>
  </si>
  <si>
    <t>Лазерная гониопластика с гониопунктурой</t>
  </si>
  <si>
    <t>334</t>
  </si>
  <si>
    <t>B003.07</t>
  </si>
  <si>
    <t>Лазерная иридотомия с гониопунктурой</t>
  </si>
  <si>
    <t>373</t>
  </si>
  <si>
    <t>B003.08</t>
  </si>
  <si>
    <t>B003.02</t>
  </si>
  <si>
    <t xml:space="preserve">Лазерное рассечение тяжей в передней камере </t>
  </si>
  <si>
    <t>B001.06</t>
  </si>
  <si>
    <t>Лазерное рассечение зрачковой пленки</t>
  </si>
  <si>
    <t>395</t>
  </si>
  <si>
    <t>B001.17</t>
  </si>
  <si>
    <t>B002.15</t>
  </si>
  <si>
    <t>B001.11</t>
  </si>
  <si>
    <t>Прочие лазерные операции на переднем отрезке глаза</t>
  </si>
  <si>
    <t>B001.12</t>
  </si>
  <si>
    <t>B009.06</t>
  </si>
  <si>
    <t>Прочие лазерные операции на заднем отрезке глаза</t>
  </si>
  <si>
    <t>ПЛАСТИКО-РЕКОНСТРУКТИВНЫЕ ОПЕРАЦИИ</t>
  </si>
  <si>
    <t>A001.45</t>
  </si>
  <si>
    <t>Имплантация комплекса МИОЛ - искусственная радужка</t>
  </si>
  <si>
    <t>A001.44</t>
  </si>
  <si>
    <t>Операция подвешивающего типа по исправлению птоза</t>
  </si>
  <si>
    <t>A005.53</t>
  </si>
  <si>
    <t>Прочие операции на веках</t>
  </si>
  <si>
    <t>Устранение выворота век</t>
  </si>
  <si>
    <t>970</t>
  </si>
  <si>
    <t>A005.52</t>
  </si>
  <si>
    <t>Устранение заворота век</t>
  </si>
  <si>
    <t>971</t>
  </si>
  <si>
    <t>A005.51</t>
  </si>
  <si>
    <t>Пластика интермаргинального края века</t>
  </si>
  <si>
    <t>972</t>
  </si>
  <si>
    <t>A005.27</t>
  </si>
  <si>
    <t>Блефарорафия</t>
  </si>
  <si>
    <t>973</t>
  </si>
  <si>
    <t>A005.68</t>
  </si>
  <si>
    <t>Криодеструкция автономным криоаппликатором</t>
  </si>
  <si>
    <t>990</t>
  </si>
  <si>
    <t>А004.30</t>
  </si>
  <si>
    <t>Удаление ксентелазм век</t>
  </si>
  <si>
    <t>979</t>
  </si>
  <si>
    <t>A005.99</t>
  </si>
  <si>
    <t>Удаление жировой грыжи одного века</t>
  </si>
  <si>
    <t>939</t>
  </si>
  <si>
    <t>Трансконъюктивальное удаление жровой грыжи век</t>
  </si>
  <si>
    <t>940</t>
  </si>
  <si>
    <t>Блефаропластика с иссечением избытка тканей одного века</t>
  </si>
  <si>
    <t>941</t>
  </si>
  <si>
    <t>Блефаропластика расширенная  с иссечением избытка тканей и перераспределением жировых  компартментов одного века</t>
  </si>
  <si>
    <t>942</t>
  </si>
  <si>
    <t>Блефаропластика расширенная  с иссечением избытка тканей,  перераспределением жировых  компартментов, имплантация спейсера ("Пермакол" и т.д.) одного века</t>
  </si>
  <si>
    <t>943</t>
  </si>
  <si>
    <t>Устранение блефарохалазиса</t>
  </si>
  <si>
    <t>944</t>
  </si>
  <si>
    <t>А005.17</t>
  </si>
  <si>
    <t>Ритидэктомия (эксцизия кожи для устранения морщин)</t>
  </si>
  <si>
    <t>945</t>
  </si>
  <si>
    <t>А005.18</t>
  </si>
  <si>
    <t>Пластика культи при анофтальме с имплантацией эндопротеза</t>
  </si>
  <si>
    <t>946</t>
  </si>
  <si>
    <t>А005.19</t>
  </si>
  <si>
    <t>Блефаропластика при сквозных опухолевых дефектах век</t>
  </si>
  <si>
    <t>948</t>
  </si>
  <si>
    <t>А005.33</t>
  </si>
  <si>
    <t>Замена эндопротеза</t>
  </si>
  <si>
    <t>949</t>
  </si>
  <si>
    <t>А005.38</t>
  </si>
  <si>
    <t>Трансплантация ресниц</t>
  </si>
  <si>
    <t>950</t>
  </si>
  <si>
    <t>А005.55</t>
  </si>
  <si>
    <t>Рассечение симблефарона с пластикой конъюнктивальной полости (с пересадкой тканей)</t>
  </si>
  <si>
    <t>951</t>
  </si>
  <si>
    <t>А005.84</t>
  </si>
  <si>
    <t>Пластика полости (свода) с пересадкой свободных лоскутов</t>
  </si>
  <si>
    <t>952</t>
  </si>
  <si>
    <t>А005.86</t>
  </si>
  <si>
    <t>Пластика века с пересадкой свободного кожного лоскута</t>
  </si>
  <si>
    <t>953</t>
  </si>
  <si>
    <t>А005.87</t>
  </si>
  <si>
    <t>Устранение оперированного (или травматического) птоза верхнего века</t>
  </si>
  <si>
    <t>954</t>
  </si>
  <si>
    <t>А005.88</t>
  </si>
  <si>
    <t>Пластика конъюнктивальной полости при анофтальме</t>
  </si>
  <si>
    <t>955</t>
  </si>
  <si>
    <t>А005.29</t>
  </si>
  <si>
    <t>Иссечение рецидивирующего птеригиума с пластикой конъюнктивы</t>
  </si>
  <si>
    <t>956</t>
  </si>
  <si>
    <t>А005.49</t>
  </si>
  <si>
    <t>Блефаропластика при травматической колобоме</t>
  </si>
  <si>
    <t>966</t>
  </si>
  <si>
    <t>А005.50</t>
  </si>
  <si>
    <t>Тарзоррафия при лагофтальме</t>
  </si>
  <si>
    <t>967</t>
  </si>
  <si>
    <t>А005.62</t>
  </si>
  <si>
    <t>Исправление положения ресничного края</t>
  </si>
  <si>
    <t>968</t>
  </si>
  <si>
    <t>А005.54</t>
  </si>
  <si>
    <t>Инъекция ботулинического токсина в экстраокулярную мышцу</t>
  </si>
  <si>
    <t>969</t>
  </si>
  <si>
    <t>А005.77</t>
  </si>
  <si>
    <t>A005.08</t>
  </si>
  <si>
    <t>A005.30</t>
  </si>
  <si>
    <t>A005.76</t>
  </si>
  <si>
    <t>ПРОЧИЕ ОПЕРАЦИИ</t>
  </si>
  <si>
    <t>Другие операции</t>
  </si>
  <si>
    <t>Биологическое покрытие роговицы</t>
  </si>
  <si>
    <t>268</t>
  </si>
  <si>
    <t>A001.60</t>
  </si>
  <si>
    <t>A004.04</t>
  </si>
  <si>
    <t>Пластика радужки</t>
  </si>
  <si>
    <t>A001.51</t>
  </si>
  <si>
    <t>A005.75</t>
  </si>
  <si>
    <t xml:space="preserve">Удаление птеригиума с пластикой амниотической мембраной  </t>
  </si>
  <si>
    <t>298</t>
  </si>
  <si>
    <t>A005.58</t>
  </si>
  <si>
    <t>Удаление птеригиума с эксимерлазерной фототерапевтической кератектомией</t>
  </si>
  <si>
    <t>930</t>
  </si>
  <si>
    <t>А005.90</t>
  </si>
  <si>
    <t>A008.04</t>
  </si>
  <si>
    <t>Ушивание раны роговицы</t>
  </si>
  <si>
    <t>221</t>
  </si>
  <si>
    <t>A001.56</t>
  </si>
  <si>
    <t>A008.15</t>
  </si>
  <si>
    <t>A005.36</t>
  </si>
  <si>
    <t>Операция на мышцах при нистагме с инъекцией препарата Диспорт</t>
  </si>
  <si>
    <t>459</t>
  </si>
  <si>
    <t>Операция на мышцах при нистагме с применением препарата Ботокса</t>
  </si>
  <si>
    <t>963</t>
  </si>
  <si>
    <t>Операция на мышцах при нистагме с применением препарата Ботокса при одновременном вмешательстве на оба глаза</t>
  </si>
  <si>
    <t>964</t>
  </si>
  <si>
    <t>A005.40</t>
  </si>
  <si>
    <t>Рассечение  синехий</t>
  </si>
  <si>
    <t>A001.52</t>
  </si>
  <si>
    <t>A008.01</t>
  </si>
  <si>
    <t>Операция на глазном яблоке (не указанная в других позициях)</t>
  </si>
  <si>
    <t>Ретробульбарная катетерзация</t>
  </si>
  <si>
    <t>845</t>
  </si>
  <si>
    <t>А008.21</t>
  </si>
  <si>
    <t>Кросслинкинг роговичного коллагена</t>
  </si>
  <si>
    <t>167</t>
  </si>
  <si>
    <t>Кросслинкинг роговичного коллагена-терапевтический</t>
  </si>
  <si>
    <t>429</t>
  </si>
  <si>
    <t>02 06</t>
  </si>
  <si>
    <t>Введение лекарственных веществ в субтеноново пространство</t>
  </si>
  <si>
    <t>423</t>
  </si>
  <si>
    <t>02 07</t>
  </si>
  <si>
    <t>Окулопластические операции</t>
  </si>
  <si>
    <t>Расширение слезных точек</t>
  </si>
  <si>
    <t>за 1 глаз</t>
  </si>
  <si>
    <t>291</t>
  </si>
  <si>
    <t>за 2 глаза</t>
  </si>
  <si>
    <t>292</t>
  </si>
  <si>
    <t>Имплантация лакримального обтуратора, аппликатора</t>
  </si>
  <si>
    <t>293</t>
  </si>
  <si>
    <t>294</t>
  </si>
  <si>
    <t xml:space="preserve">Активация слёзного канальца   </t>
  </si>
  <si>
    <t>975</t>
  </si>
  <si>
    <t>A005.61</t>
  </si>
  <si>
    <t>976</t>
  </si>
  <si>
    <t>Активация слёзного канальца с устранением выворота века</t>
  </si>
  <si>
    <t>977</t>
  </si>
  <si>
    <t>A005.24</t>
  </si>
  <si>
    <t>Эпиляция ресниц с коагуляцией волосяных луковиц электродом</t>
  </si>
  <si>
    <t>978</t>
  </si>
  <si>
    <t>А005.69</t>
  </si>
  <si>
    <t>Имплантация дренажа в слёзно-носовой канал</t>
  </si>
  <si>
    <t>980</t>
  </si>
  <si>
    <t>А005.72</t>
  </si>
  <si>
    <t>ПХО придатков глаза</t>
  </si>
  <si>
    <t>981</t>
  </si>
  <si>
    <t>А005.78</t>
  </si>
  <si>
    <t xml:space="preserve">Блокирование слёзного канальца  </t>
  </si>
  <si>
    <t>982</t>
  </si>
  <si>
    <t>А005.37</t>
  </si>
  <si>
    <t>Имплантация лакримального обтуратора, аппликатора рассасывающегося</t>
  </si>
  <si>
    <t>935</t>
  </si>
  <si>
    <t>936</t>
  </si>
  <si>
    <t>Эпиляция ресниц криодеструкцией волосяных луковиц автономным криоаппликатором</t>
  </si>
  <si>
    <t>947</t>
  </si>
  <si>
    <t>Введение лекарственных веществ</t>
  </si>
  <si>
    <t>Введение лекарственных веществ в субтеноново пространство при хирургических вмешательствах</t>
  </si>
  <si>
    <t>931</t>
  </si>
  <si>
    <t>Введение лекарственного вещества в полость халязиона</t>
  </si>
  <si>
    <t>934</t>
  </si>
  <si>
    <t>1. Цена приведена из расчета за один глаз</t>
  </si>
  <si>
    <t>2. Стоимость  интраокулярной линзы (ИОЛ) включена в цену операции</t>
  </si>
  <si>
    <t>3. Стоимость  иридо-хрусталиковой диафрагмы (ИХД) включена в цену операции</t>
  </si>
  <si>
    <t>4. Стоимость клапана Ахмеда включена в цену операции (поз. 1263)</t>
  </si>
  <si>
    <t xml:space="preserve"> 5. Стоимость роговичных сегментов для операции "Интракорнеальная имплантация искусственных сегментов при начальных стадиях кератоконуса" (поз. 1316), "Фемтосекундная интраламеллярная имплантация роговичных сегментов" (поз. 1400) включена в цену операции</t>
  </si>
  <si>
    <t>6. Стоимость ПФОС и силикона включена в цену операции</t>
  </si>
  <si>
    <t>7. В цену хирургической операции не включена стоимость анестезиологического пособия. Стоимость анестезиологического пособия оплачивается по отдельному прейскуранту</t>
  </si>
  <si>
    <t>В ценах настоящего прейскуранта сумма НДС не учтена , т.к. этот вид деятельности, согласно Налоговому Кодексу РФ, не облагается налогом на добавленную стоимость</t>
  </si>
  <si>
    <t>Приложение № 2</t>
  </si>
  <si>
    <t>ПРЕЙСКУРАНТ  НА  МЕДИЦИНСКИЕ УСЛУГИ</t>
  </si>
  <si>
    <t>Код ГО МНТК</t>
  </si>
  <si>
    <t>Цена, руб. 2019г</t>
  </si>
  <si>
    <t>Ультразвуковая факоэмульсификация катаракты*</t>
  </si>
  <si>
    <t xml:space="preserve">Лазерная экстракция катаракты* </t>
  </si>
  <si>
    <t xml:space="preserve">Механическая факофрагментация* </t>
  </si>
  <si>
    <t xml:space="preserve">Экстракапсулярная экстракция катаракты* </t>
  </si>
  <si>
    <t xml:space="preserve">Интракапсулярная экстракция катаракты* </t>
  </si>
  <si>
    <t>Экстракция катаракты, сочетанная с антиглаукомной операцией*</t>
  </si>
  <si>
    <t>ИОЛ по коду</t>
  </si>
  <si>
    <t xml:space="preserve">Имплантация в афакичный глаз  с иссечением грыжи стекловидного тела, пласти-кой радужки, с рассечением синехий,  с подшиванием </t>
  </si>
  <si>
    <t>Антиглаукомная операция с имплантацией клапана Ахмеда -взрослым</t>
  </si>
  <si>
    <t>Имплантация ИОЛ в факичный глаз</t>
  </si>
  <si>
    <t>Кератотомия*</t>
  </si>
  <si>
    <t xml:space="preserve">Ламеллярный кератомилез с эксимерлазерной кератэктомией методом Epi-LASIK* </t>
  </si>
  <si>
    <t>Ламеллярный кератомилёз с  фемтосекундным сопровождением (Femto Lasik)</t>
  </si>
  <si>
    <t>726</t>
  </si>
  <si>
    <t>Эксимерлазерная операция  (LASIK)  на ранее оперированных глазах - I этап*</t>
  </si>
  <si>
    <t>Эксимерлазерная операция  (LASIK)  на ранее оперированных глазах - I I этап*</t>
  </si>
  <si>
    <t xml:space="preserve">Ламелярный кератомилез - формирование клапана - I этап биоптического метода коррекции </t>
  </si>
  <si>
    <t>Эксимерлазерная фототерапевтическая кератэктомия (ФТК)</t>
  </si>
  <si>
    <t xml:space="preserve">Эксимерлазерная фоторефракционная кератэктомия (ФРК)* </t>
  </si>
  <si>
    <t>КЕРАТОПЛАСТИКА</t>
  </si>
  <si>
    <r>
      <rPr>
        <sz val="12"/>
        <rFont val="Arial"/>
        <family val="2"/>
      </rPr>
      <t>Эндовитреальное вмешательство</t>
    </r>
    <r>
      <rPr>
        <sz val="12"/>
        <color indexed="20"/>
        <rFont val="Arial"/>
        <family val="2"/>
      </rPr>
      <t xml:space="preserve"> при афакии</t>
    </r>
  </si>
  <si>
    <r>
      <rPr>
        <sz val="12"/>
        <rFont val="Arial"/>
        <family val="2"/>
      </rPr>
      <t xml:space="preserve">Эндовитреальное вмешательство с тампонадой ПФОС и заменой на силиконовое масло (газ) </t>
    </r>
    <r>
      <rPr>
        <sz val="12"/>
        <color indexed="20"/>
        <rFont val="Arial"/>
        <family val="2"/>
      </rPr>
      <t xml:space="preserve"> при афакии</t>
    </r>
  </si>
  <si>
    <r>
      <rPr>
        <sz val="12"/>
        <rFont val="Arial"/>
        <family val="2"/>
      </rPr>
      <t xml:space="preserve">Удаление силиконового масла </t>
    </r>
    <r>
      <rPr>
        <sz val="12"/>
        <color indexed="20"/>
        <rFont val="Arial"/>
        <family val="2"/>
      </rPr>
      <t xml:space="preserve"> при афакии</t>
    </r>
  </si>
  <si>
    <r>
      <rPr>
        <sz val="12"/>
        <rFont val="Arial"/>
        <family val="2"/>
      </rPr>
      <t xml:space="preserve">Удаление силиконового масла с  эндолазеркоагуляцией сетчатки </t>
    </r>
    <r>
      <rPr>
        <sz val="12"/>
        <color indexed="20"/>
        <rFont val="Arial"/>
        <family val="2"/>
      </rPr>
      <t>при афакии</t>
    </r>
  </si>
  <si>
    <t>Селективная Лазерная трабекулопластика</t>
  </si>
  <si>
    <t>Трансконъюктивальное удаление жировой грыжи век</t>
  </si>
  <si>
    <t>Восстановление передней камеры глаза*</t>
  </si>
  <si>
    <t>1. Операции, отмеченные звездочкой (*) имеют варианты, приведенные в подробном справочнике, прилагаемом к настоящему прейскуранту</t>
  </si>
  <si>
    <t>2. Цена приведена из расчета на один глаз</t>
  </si>
  <si>
    <t>3. Стоимость  интраокулярной линзы (ИОЛ) включена в цену операции</t>
  </si>
  <si>
    <t>4. Стоимость  иридо-хрусталиковой диафрагмы (ИХД) включена в цену операции</t>
  </si>
  <si>
    <t>5. Стоимость клапана Ахмеда включена в цену операции (поз. 1263)</t>
  </si>
  <si>
    <t xml:space="preserve"> 6. Стоимость сегментов для операции "Интракорнеальная имплантация искусственных сегментов при начальных стадиях кератоконуса" (поз. 1316), "Фемтосекундная интраламеллярная имплантация роговичных сегментов" (поз. 1400) включена в цену операции</t>
  </si>
  <si>
    <t>7. Стоимость ПФОС и силикона включена в цену операции</t>
  </si>
  <si>
    <t>8. В цену хирургической операции не включена стоимость анестезиологического пособия. Стоимость анестезиологического пособия оплачивается по отдельному прейскуранту</t>
  </si>
  <si>
    <t xml:space="preserve">Прежняя версия </t>
  </si>
  <si>
    <t>1. Операции, отмеченные звездочкой (*) имеют варианты, приведенные в подробном справочнике, прилагаемом к настоящему прейскуранту.</t>
  </si>
  <si>
    <t>2. Цена приведена из расчета на один глаз.</t>
  </si>
  <si>
    <t>3. В цену  на операцию с имплантацией  интраокулярной линзы (ИОЛ) включена стоимость линзы (в том числе иридо-хрусталиковой диафрагмы).</t>
  </si>
  <si>
    <t xml:space="preserve">4. Стоимость ПФОС и силикона включена в цену операции. </t>
  </si>
  <si>
    <t>5. Стоимость клапана Ахмеда включена в цену операции (поз. 1263).</t>
  </si>
  <si>
    <t xml:space="preserve"> 6. Стоимость сегментов для операции "Интракорнеальная имплантация искусственных сегментов при начальных стадиях кератоконуса" (поз. 1316) включена в цену операции.</t>
  </si>
  <si>
    <t>7. В цену хирургической операции не включена стоимость анестезиологического пособия. Стоимость анестезиологического пособия оплачивается по отдельному прейскуранту.</t>
  </si>
  <si>
    <t>В ценах настоящего прейскуранта сумма НДС не учтена , т.к. этот вид деятельности, согласно Налоговому Кодексу РФ, не облагается налогом на добавленную стоимость.</t>
  </si>
  <si>
    <t>цвет 2010 года</t>
  </si>
  <si>
    <t>цвет 2011 года</t>
  </si>
  <si>
    <t>цвет 2012 года</t>
  </si>
  <si>
    <t>цвет 2013 года</t>
  </si>
  <si>
    <t>цвет 2014 года</t>
  </si>
  <si>
    <t>Приложение № 3</t>
  </si>
  <si>
    <t xml:space="preserve">к приказу директора </t>
  </si>
  <si>
    <t>Курсы консервативного лечения</t>
  </si>
  <si>
    <t>код услуги</t>
  </si>
  <si>
    <t>Курс 5 дней</t>
  </si>
  <si>
    <t>Курс 10 дней</t>
  </si>
  <si>
    <t xml:space="preserve">Код КФ </t>
  </si>
  <si>
    <t>При лечении одного глаза</t>
  </si>
  <si>
    <t xml:space="preserve">При лечении обоих глаз </t>
  </si>
  <si>
    <r>
      <rPr>
        <sz val="8"/>
        <color indexed="48"/>
        <rFont val="Arial"/>
        <family val="2"/>
      </rPr>
      <t xml:space="preserve">Цена за 1 курс,  руб. </t>
    </r>
    <r>
      <rPr>
        <sz val="8"/>
        <color indexed="9"/>
        <rFont val="Arial"/>
        <family val="2"/>
      </rPr>
      <t>2019г</t>
    </r>
  </si>
  <si>
    <t>1</t>
  </si>
  <si>
    <t>10</t>
  </si>
  <si>
    <t>12</t>
  </si>
  <si>
    <t>Курс консервативного лечения нитчатого кератита</t>
  </si>
  <si>
    <t>C001.06</t>
  </si>
  <si>
    <t>0274</t>
  </si>
  <si>
    <t>2000</t>
  </si>
  <si>
    <t>448</t>
  </si>
  <si>
    <t>449</t>
  </si>
  <si>
    <t>450</t>
  </si>
  <si>
    <t>451</t>
  </si>
  <si>
    <t>Курс консервативного лечения кератита неясной этиологии</t>
  </si>
  <si>
    <t>670</t>
  </si>
  <si>
    <t>452</t>
  </si>
  <si>
    <t>Курс консервативного лечения  эрозии роговицы</t>
  </si>
  <si>
    <t>C001.13</t>
  </si>
  <si>
    <t>0276</t>
  </si>
  <si>
    <t>2011</t>
  </si>
  <si>
    <t>Курс консервативного лечения язвы роговицы</t>
  </si>
  <si>
    <t>C001.03</t>
  </si>
  <si>
    <t>673</t>
  </si>
  <si>
    <t>2020</t>
  </si>
  <si>
    <t>C001.08</t>
  </si>
  <si>
    <t>0275</t>
  </si>
  <si>
    <t>569</t>
  </si>
  <si>
    <t>455</t>
  </si>
  <si>
    <t>572</t>
  </si>
  <si>
    <t>456</t>
  </si>
  <si>
    <t>Курс консервативного лечения болезни трансплантата  роговицы</t>
  </si>
  <si>
    <t>C001.04</t>
  </si>
  <si>
    <t>410</t>
  </si>
  <si>
    <t>575</t>
  </si>
  <si>
    <t>457</t>
  </si>
  <si>
    <t>578</t>
  </si>
  <si>
    <t>2040</t>
  </si>
  <si>
    <t>C001.05</t>
  </si>
  <si>
    <t>581</t>
  </si>
  <si>
    <t>2050</t>
  </si>
  <si>
    <t>2051</t>
  </si>
  <si>
    <t>460</t>
  </si>
  <si>
    <t>2052</t>
  </si>
  <si>
    <t>2053</t>
  </si>
  <si>
    <t>C012.09</t>
  </si>
  <si>
    <t>512</t>
  </si>
  <si>
    <t>2060</t>
  </si>
  <si>
    <t>508</t>
  </si>
  <si>
    <t>2065</t>
  </si>
  <si>
    <t>509</t>
  </si>
  <si>
    <t>2066</t>
  </si>
  <si>
    <t>2067</t>
  </si>
  <si>
    <t>C002.08</t>
  </si>
  <si>
    <t>584</t>
  </si>
  <si>
    <t>2080</t>
  </si>
  <si>
    <t>516</t>
  </si>
  <si>
    <t>517</t>
  </si>
  <si>
    <t>Консервативное лечение патологии стекловидного тела</t>
  </si>
  <si>
    <t>Курс консервативного лечения патологии стекловидного тела</t>
  </si>
  <si>
    <t>C009.05</t>
  </si>
  <si>
    <t>590</t>
  </si>
  <si>
    <t>2110</t>
  </si>
  <si>
    <t>476</t>
  </si>
  <si>
    <t>Курс консервативного лечения патологии стекловидного тела методом лимфотерапии</t>
  </si>
  <si>
    <t>Курс консервативного лечения гемофтальма методом стандартной терапии</t>
  </si>
  <si>
    <t>C002.07</t>
  </si>
  <si>
    <t>593</t>
  </si>
  <si>
    <t>2120</t>
  </si>
  <si>
    <t>2121</t>
  </si>
  <si>
    <t>477</t>
  </si>
  <si>
    <t>2122</t>
  </si>
  <si>
    <t>2123</t>
  </si>
  <si>
    <t>Курс консервативного лечения острой непроходимости центральной артерии сетчатки или ее ветвей методом стандартной терапии</t>
  </si>
  <si>
    <t>C002.16</t>
  </si>
  <si>
    <t>596</t>
  </si>
  <si>
    <t>2130</t>
  </si>
  <si>
    <t>2131</t>
  </si>
  <si>
    <t>2132</t>
  </si>
  <si>
    <t>2133</t>
  </si>
  <si>
    <t>Курс консервативного лечения острой непроходимости центральной вены сетчатки или ее ветвей  методом стандартной терапии</t>
  </si>
  <si>
    <t>C002.18</t>
  </si>
  <si>
    <t>599</t>
  </si>
  <si>
    <t>C002.26</t>
  </si>
  <si>
    <t>2150</t>
  </si>
  <si>
    <t>C002.41</t>
  </si>
  <si>
    <t>602</t>
  </si>
  <si>
    <t>C002.38</t>
  </si>
  <si>
    <t>605</t>
  </si>
  <si>
    <t>Курс консервативного лечения транссудативно-геморрагической формы центральной серозной  хориоретинопатии</t>
  </si>
  <si>
    <t>C002.10</t>
  </si>
  <si>
    <t>Курс консервативного лечения транссудативно-геморрагической формы центральной хориоретинальной дистрофии</t>
  </si>
  <si>
    <t>C002.20</t>
  </si>
  <si>
    <t>594</t>
  </si>
  <si>
    <t>Курс консервативного лечения  синдрома Ирвина-Гасса</t>
  </si>
  <si>
    <t>629</t>
  </si>
  <si>
    <t>499</t>
  </si>
  <si>
    <t>C002.36</t>
  </si>
  <si>
    <t>2170</t>
  </si>
  <si>
    <t>C009.04</t>
  </si>
  <si>
    <t>608</t>
  </si>
  <si>
    <t>C002.11</t>
  </si>
  <si>
    <t>515</t>
  </si>
  <si>
    <t>2180</t>
  </si>
  <si>
    <t>2181</t>
  </si>
  <si>
    <t>2182</t>
  </si>
  <si>
    <t>2183</t>
  </si>
  <si>
    <t>519</t>
  </si>
  <si>
    <t>2184</t>
  </si>
  <si>
    <t>2185</t>
  </si>
  <si>
    <t>2186</t>
  </si>
  <si>
    <t>2187</t>
  </si>
  <si>
    <t>Курс консервативного лечения передней ишемической нейропатии</t>
  </si>
  <si>
    <t>C002.09</t>
  </si>
  <si>
    <t>611</t>
  </si>
  <si>
    <t>2210</t>
  </si>
  <si>
    <t>Курс консервативного лечения задней ишемической нейропатии</t>
  </si>
  <si>
    <t>614</t>
  </si>
  <si>
    <t>Курс консервативного лечения атрофии зрительного нерва  методом стандартной терапии</t>
  </si>
  <si>
    <t>C002.24</t>
  </si>
  <si>
    <t>518</t>
  </si>
  <si>
    <t>2220</t>
  </si>
  <si>
    <t>C001.02</t>
  </si>
  <si>
    <t>617</t>
  </si>
  <si>
    <t>2300</t>
  </si>
  <si>
    <t>485</t>
  </si>
  <si>
    <t>620</t>
  </si>
  <si>
    <t>486</t>
  </si>
  <si>
    <t>Курс консервативного лечения контузии глазного яблока методом стандартной терапии</t>
  </si>
  <si>
    <t>C012.07</t>
  </si>
  <si>
    <t>626</t>
  </si>
  <si>
    <t>2330</t>
  </si>
  <si>
    <t>C001.09</t>
  </si>
  <si>
    <t>632</t>
  </si>
  <si>
    <t>2340</t>
  </si>
  <si>
    <t>510</t>
  </si>
  <si>
    <t>513</t>
  </si>
  <si>
    <t>2380</t>
  </si>
  <si>
    <t>2381</t>
  </si>
  <si>
    <t>514</t>
  </si>
  <si>
    <t>2382</t>
  </si>
  <si>
    <t>2383</t>
  </si>
  <si>
    <t>2384</t>
  </si>
  <si>
    <t>2385</t>
  </si>
  <si>
    <t>2386</t>
  </si>
  <si>
    <t>2387</t>
  </si>
  <si>
    <t>1. При лечении обоих глаз цена курса указана в расчете на каждый глаз</t>
  </si>
  <si>
    <t>Приложение № 4</t>
  </si>
  <si>
    <t>Курсы лечебных процедур</t>
  </si>
  <si>
    <t>Цена, руб.</t>
  </si>
  <si>
    <t xml:space="preserve">Цена, руб. </t>
  </si>
  <si>
    <r>
      <rPr>
        <sz val="12"/>
        <color indexed="8"/>
        <rFont val="Arial"/>
        <family val="2"/>
      </rPr>
      <t xml:space="preserve">Компьютерное лечение амблиопии - </t>
    </r>
    <r>
      <rPr>
        <b/>
        <i/>
        <sz val="12"/>
        <color indexed="8"/>
        <rFont val="Arial"/>
        <family val="2"/>
      </rPr>
      <t>взрослым</t>
    </r>
  </si>
  <si>
    <t>C006.07</t>
  </si>
  <si>
    <t>0277</t>
  </si>
  <si>
    <t>376</t>
  </si>
  <si>
    <t>377</t>
  </si>
  <si>
    <t>Компьютерное лечение амблиопии на программе «Окулист» детям</t>
  </si>
  <si>
    <t>378</t>
  </si>
  <si>
    <t>379</t>
  </si>
  <si>
    <r>
      <rPr>
        <sz val="12"/>
        <color indexed="8"/>
        <rFont val="Arial"/>
        <family val="2"/>
      </rPr>
      <t xml:space="preserve">Компьютерное лечение амблиопии на программе "Цветок" - </t>
    </r>
    <r>
      <rPr>
        <b/>
        <i/>
        <sz val="12"/>
        <color indexed="8"/>
        <rFont val="Arial"/>
        <family val="2"/>
      </rPr>
      <t>детям</t>
    </r>
  </si>
  <si>
    <r>
      <rPr>
        <sz val="12"/>
        <color indexed="8"/>
        <rFont val="Arial"/>
        <family val="2"/>
      </rPr>
      <t xml:space="preserve">Лечение на синоптофоре </t>
    </r>
    <r>
      <rPr>
        <i/>
        <sz val="12"/>
        <color indexed="8"/>
        <rFont val="Arial"/>
        <family val="2"/>
      </rPr>
      <t xml:space="preserve">- </t>
    </r>
    <r>
      <rPr>
        <b/>
        <i/>
        <sz val="12"/>
        <color indexed="8"/>
        <rFont val="Arial"/>
        <family val="2"/>
      </rPr>
      <t>детям</t>
    </r>
  </si>
  <si>
    <t>C006.09</t>
  </si>
  <si>
    <t>380</t>
  </si>
  <si>
    <t>381</t>
  </si>
  <si>
    <t>Компьютерные тренировки бинокулярного зрения на программе «EYE» детям</t>
  </si>
  <si>
    <t>382</t>
  </si>
  <si>
    <t>383</t>
  </si>
  <si>
    <r>
      <rPr>
        <sz val="12"/>
        <color indexed="8"/>
        <rFont val="Arial"/>
        <family val="2"/>
      </rPr>
      <t xml:space="preserve">Электростимуляция зрительного нерва и сетчатки </t>
    </r>
    <r>
      <rPr>
        <i/>
        <sz val="12"/>
        <color indexed="8"/>
        <rFont val="Arial"/>
        <family val="2"/>
      </rPr>
      <t xml:space="preserve">- </t>
    </r>
    <r>
      <rPr>
        <b/>
        <i/>
        <sz val="12"/>
        <color indexed="8"/>
        <rFont val="Arial"/>
        <family val="2"/>
      </rPr>
      <t>взрослым</t>
    </r>
  </si>
  <si>
    <t>C002.35</t>
  </si>
  <si>
    <t>384</t>
  </si>
  <si>
    <t>385</t>
  </si>
  <si>
    <r>
      <rPr>
        <sz val="12"/>
        <color indexed="8"/>
        <rFont val="Arial"/>
        <family val="2"/>
      </rPr>
      <t xml:space="preserve">Электростимуляция зрительного нерва и сетчатки </t>
    </r>
    <r>
      <rPr>
        <i/>
        <sz val="12"/>
        <color indexed="8"/>
        <rFont val="Arial"/>
        <family val="2"/>
      </rPr>
      <t>-</t>
    </r>
    <r>
      <rPr>
        <b/>
        <i/>
        <sz val="12"/>
        <color indexed="8"/>
        <rFont val="Arial"/>
        <family val="2"/>
      </rPr>
      <t xml:space="preserve"> детям</t>
    </r>
  </si>
  <si>
    <t>386</t>
  </si>
  <si>
    <t>387</t>
  </si>
  <si>
    <t>Магнитостимуляция глаза</t>
  </si>
  <si>
    <t>C002.34</t>
  </si>
  <si>
    <t>388</t>
  </si>
  <si>
    <t>389</t>
  </si>
  <si>
    <r>
      <rPr>
        <sz val="12"/>
        <color indexed="8"/>
        <rFont val="Arial"/>
        <family val="2"/>
      </rPr>
      <t xml:space="preserve">Свето-магнитостимуляция  глаз </t>
    </r>
    <r>
      <rPr>
        <i/>
        <sz val="12"/>
        <color indexed="8"/>
        <rFont val="Arial"/>
        <family val="2"/>
      </rPr>
      <t xml:space="preserve">- </t>
    </r>
    <r>
      <rPr>
        <b/>
        <i/>
        <sz val="12"/>
        <color indexed="8"/>
        <rFont val="Arial"/>
        <family val="2"/>
      </rPr>
      <t>детям</t>
    </r>
  </si>
  <si>
    <t>390</t>
  </si>
  <si>
    <t>391</t>
  </si>
  <si>
    <r>
      <rPr>
        <sz val="12"/>
        <color indexed="8"/>
        <rFont val="Arial"/>
        <family val="2"/>
      </rPr>
      <t xml:space="preserve">Лазеростимуляция глаза - </t>
    </r>
    <r>
      <rPr>
        <b/>
        <i/>
        <sz val="12"/>
        <color indexed="8"/>
        <rFont val="Arial"/>
        <family val="2"/>
      </rPr>
      <t>взрослым</t>
    </r>
  </si>
  <si>
    <t>B002.19</t>
  </si>
  <si>
    <t>392</t>
  </si>
  <si>
    <t>393</t>
  </si>
  <si>
    <r>
      <rPr>
        <sz val="12"/>
        <color indexed="8"/>
        <rFont val="Arial"/>
        <family val="2"/>
      </rPr>
      <t xml:space="preserve">Лазеростимуляция глаза - </t>
    </r>
    <r>
      <rPr>
        <b/>
        <i/>
        <sz val="12"/>
        <color indexed="8"/>
        <rFont val="Arial"/>
        <family val="2"/>
      </rPr>
      <t>детям</t>
    </r>
  </si>
  <si>
    <t>489</t>
  </si>
  <si>
    <t>490</t>
  </si>
  <si>
    <r>
      <rPr>
        <sz val="12"/>
        <color indexed="8"/>
        <rFont val="Arial"/>
        <family val="2"/>
      </rPr>
      <t xml:space="preserve">Лазеростимуляция макулярной зоны </t>
    </r>
    <r>
      <rPr>
        <i/>
        <sz val="12"/>
        <color indexed="8"/>
        <rFont val="Arial"/>
        <family val="2"/>
      </rPr>
      <t xml:space="preserve">- </t>
    </r>
    <r>
      <rPr>
        <b/>
        <i/>
        <sz val="12"/>
        <color indexed="8"/>
        <rFont val="Arial"/>
        <family val="2"/>
      </rPr>
      <t>детям</t>
    </r>
  </si>
  <si>
    <t>491</t>
  </si>
  <si>
    <t>492</t>
  </si>
  <si>
    <t xml:space="preserve">Тренировки аккомодации на аппарате «Оксис» детям </t>
  </si>
  <si>
    <t>C006.12</t>
  </si>
  <si>
    <t xml:space="preserve">Компьютерные тренировки стереозрения на программе «Чибис» детям </t>
  </si>
  <si>
    <t>Лечение нарушений аккомодации и бинокулярного зрения на аппарате «Форбис» детям</t>
  </si>
  <si>
    <t>Фотостимуляция роговицы и нейроэпитэлия</t>
  </si>
  <si>
    <t>493</t>
  </si>
  <si>
    <t>494</t>
  </si>
  <si>
    <t>Фонофорез лекарственных веществ к тканям глаза</t>
  </si>
  <si>
    <t>C009.07</t>
  </si>
  <si>
    <t>495</t>
  </si>
  <si>
    <t>496</t>
  </si>
  <si>
    <t>Электрофорез лекарственных веществ к тканям глаза</t>
  </si>
  <si>
    <t>497</t>
  </si>
  <si>
    <t>498</t>
  </si>
  <si>
    <t>Криостимуляция</t>
  </si>
  <si>
    <t>С009.07</t>
  </si>
  <si>
    <t>Тренировки бинакулярного зрения на аппарате "Мираж"</t>
  </si>
  <si>
    <t>С006.09</t>
  </si>
  <si>
    <t xml:space="preserve"> - </t>
  </si>
  <si>
    <t>Криотерапия демодекозного блефарита</t>
  </si>
  <si>
    <t xml:space="preserve">Лазерофорез лекарственных веществ к тканям глаза </t>
  </si>
  <si>
    <t>876</t>
  </si>
  <si>
    <t>Чрезкожное лазерное облучение крови</t>
  </si>
  <si>
    <t>Лечебная ингаляция гелий-содержащей смесью</t>
  </si>
  <si>
    <t>Внутривенное лазерное облучение крови</t>
  </si>
  <si>
    <t>C002.23</t>
  </si>
  <si>
    <t>867</t>
  </si>
  <si>
    <t>Курс 4 дня</t>
  </si>
  <si>
    <t>Курс 8 дней</t>
  </si>
  <si>
    <t>Лимфотропная блокада</t>
  </si>
  <si>
    <t>Одноразовые лечебные процедуры</t>
  </si>
  <si>
    <t>Кат. сл.</t>
  </si>
  <si>
    <t>Лечебный плазмаферез</t>
  </si>
  <si>
    <t>Ретробульбарное введение реваскуляризирующих препаратов</t>
  </si>
  <si>
    <t>869</t>
  </si>
  <si>
    <t xml:space="preserve"> Приложение № 5</t>
  </si>
  <si>
    <t>от  30 ноября 2020 г. № 203</t>
  </si>
  <si>
    <t>Вводится в действие с 01 января  2021г.</t>
  </si>
  <si>
    <t>Диагностические исследования</t>
  </si>
  <si>
    <t>№ п/п</t>
  </si>
  <si>
    <t xml:space="preserve">Наименование медицинских услуг  </t>
  </si>
  <si>
    <t>Прием (осмотр, консультация) врача-офтальмолога :</t>
  </si>
  <si>
    <t>01 90</t>
  </si>
  <si>
    <t xml:space="preserve"> - включает в себя:</t>
  </si>
  <si>
    <t>Визометрия (Определение остроты зрения)</t>
  </si>
  <si>
    <t>Д.1.001</t>
  </si>
  <si>
    <t>01 23</t>
  </si>
  <si>
    <t>Рефрактометрия</t>
  </si>
  <si>
    <t>Д.3.003</t>
  </si>
  <si>
    <t>01 02</t>
  </si>
  <si>
    <t>Кератометрия</t>
  </si>
  <si>
    <t>Д.3.001</t>
  </si>
  <si>
    <t>01 03</t>
  </si>
  <si>
    <t xml:space="preserve">Пневмотонометрия </t>
  </si>
  <si>
    <t>Д.4.002</t>
  </si>
  <si>
    <t>01 51</t>
  </si>
  <si>
    <t>Оптическая бесконтактная биометрия глаза</t>
  </si>
  <si>
    <t>Д.3.006</t>
  </si>
  <si>
    <t>01 20</t>
  </si>
  <si>
    <t>Прием (осмотр, консультация) врача-офтальмолога  при патологии рефракции перед операцией:</t>
  </si>
  <si>
    <t>01 91</t>
  </si>
  <si>
    <t>Компьютерная периметрия (полная программа)</t>
  </si>
  <si>
    <t>Д.1.005</t>
  </si>
  <si>
    <t>01 33</t>
  </si>
  <si>
    <t xml:space="preserve">Определение характера зрения </t>
  </si>
  <si>
    <t>Д.2.001</t>
  </si>
  <si>
    <t>01 07</t>
  </si>
  <si>
    <t>Комплексное обследование переднего отдела глаза на приборах «Окулайзер», компьютерный топограф "Пентакам"</t>
  </si>
  <si>
    <t>Д.3.008</t>
  </si>
  <si>
    <t>01 81</t>
  </si>
  <si>
    <t>Кератотопография</t>
  </si>
  <si>
    <t>01 48</t>
  </si>
  <si>
    <t>815</t>
  </si>
  <si>
    <t>с 01.08.19 Новая услуга сл.Клоковой О.А. Пр от 25.03.2020 № 77</t>
  </si>
  <si>
    <t>Комплексное обследование переднего отдела глаза на  приборе офтальмологическом многофункциональном "Visionix"VX130+</t>
  </si>
  <si>
    <t>01 83</t>
  </si>
  <si>
    <t>с 01.04.2020 Новая услуга сл.Клоковой О.А.</t>
  </si>
  <si>
    <t>Аккомодометрия (Рефрактометр автоматический (Grand Stiko "WAM- 5500" производство Япония)</t>
  </si>
  <si>
    <t>01 82</t>
  </si>
  <si>
    <t>Прием (осмотр, консультация) врача-офтальмолога  при патологии рефракции после операции:</t>
  </si>
  <si>
    <t>01 92</t>
  </si>
  <si>
    <t>Прием (осмотр, консультация) врача-офтальмолога по контактной коррекции зрения:</t>
  </si>
  <si>
    <t>01 93</t>
  </si>
  <si>
    <t>Прием (осмотр, консультация) врача-офтальмолога  детей в возрасте от 0 до 3-х лет:</t>
  </si>
  <si>
    <t>01 94</t>
  </si>
  <si>
    <t>Прием (осмотр, консультация) врача-офтальмолога  детей в возрасте от 3-х до 6 лет:</t>
  </si>
  <si>
    <t>01 95</t>
  </si>
  <si>
    <t>Прием (осмотр, консультация) врача-офтальмолога  детей в возрасте от 7 до 14 лет:</t>
  </si>
  <si>
    <t>01 96</t>
  </si>
  <si>
    <t>Офтальмологические аппаратные методы обследования</t>
  </si>
  <si>
    <t>Определение ретинальной остроты зрения</t>
  </si>
  <si>
    <t>Д.1.012</t>
  </si>
  <si>
    <t>01 11</t>
  </si>
  <si>
    <t>Определение характера зрения, бинокулярного зрения</t>
  </si>
  <si>
    <t>Исследование цветового зрения</t>
  </si>
  <si>
    <t>Д.1.010</t>
  </si>
  <si>
    <t>01 76</t>
  </si>
  <si>
    <t>Линзометрия</t>
  </si>
  <si>
    <t>Д.8.001</t>
  </si>
  <si>
    <t>01 80</t>
  </si>
  <si>
    <t>Эндотелиальная микроскопия роговицы</t>
  </si>
  <si>
    <t>Д.3.007</t>
  </si>
  <si>
    <t>01 31</t>
  </si>
  <si>
    <t xml:space="preserve">Ультразвуковая биометрия, эхография («А» - метод) </t>
  </si>
  <si>
    <t>Д.6.001</t>
  </si>
  <si>
    <t>01 10</t>
  </si>
  <si>
    <t>Эхоофтальмография («В» - метод сканирования)</t>
  </si>
  <si>
    <t>Д.6.004</t>
  </si>
  <si>
    <t>01 27</t>
  </si>
  <si>
    <t>Сканирование орбиты</t>
  </si>
  <si>
    <t>Д.6.005</t>
  </si>
  <si>
    <t>01 78</t>
  </si>
  <si>
    <t>Флюоресцентная ангиография сетчатки</t>
  </si>
  <si>
    <t>Д.7.001</t>
  </si>
  <si>
    <t>11 70</t>
  </si>
  <si>
    <t xml:space="preserve">Фотография глазного дна </t>
  </si>
  <si>
    <t>Д.7.011</t>
  </si>
  <si>
    <t>11 72</t>
  </si>
  <si>
    <t>Фотография переднего отрезка глаза</t>
  </si>
  <si>
    <t>Д.7.010</t>
  </si>
  <si>
    <t>11 74</t>
  </si>
  <si>
    <t>Тонометрия внутриглазного давления по Маклакову</t>
  </si>
  <si>
    <t>Д.4.001</t>
  </si>
  <si>
    <t>01 04</t>
  </si>
  <si>
    <t xml:space="preserve">Комплексное электрофизиологическое исследование сетчатки и зрительного нерва (электроретинография с  исследованием зрительных вызванных потенциалов) </t>
  </si>
  <si>
    <t>Д.5.002</t>
  </si>
  <si>
    <t>01 67</t>
  </si>
  <si>
    <t>Электроретинография (ЭРГ)</t>
  </si>
  <si>
    <t>01 28</t>
  </si>
  <si>
    <t>Электроокулография (ЭОГ)</t>
  </si>
  <si>
    <t>Д.5.003</t>
  </si>
  <si>
    <t>01 30</t>
  </si>
  <si>
    <t>Исследование зрительных вызванных потенциалов (ЗВП)</t>
  </si>
  <si>
    <t>Д.5.004</t>
  </si>
  <si>
    <t>01 34</t>
  </si>
  <si>
    <t>Определение электрочувствительности и  электролабильности  (ЭЧ и ЭЛ) сетчатки</t>
  </si>
  <si>
    <t>Д.5.001</t>
  </si>
  <si>
    <t>01 66</t>
  </si>
  <si>
    <t>КЧСМ-светотест (определение критической частоты слияния световых миганий)</t>
  </si>
  <si>
    <t>Д.1.008</t>
  </si>
  <si>
    <t>01 17</t>
  </si>
  <si>
    <t>Комплексное обследование на томографе RTVue 100 (OPTOVUE): ОКТ заднего отрезка глаза, ангио-ОКТ, плотность ретинальной перфузии макулярной зоны, индексы потери ганглиозных клеток сетчатки</t>
  </si>
  <si>
    <t>01 58</t>
  </si>
  <si>
    <t>Томография оптическая когерентная заднего отрезка глаза (повторная на, один глаз)</t>
  </si>
  <si>
    <t>Д.7.003</t>
  </si>
  <si>
    <t>01 57</t>
  </si>
  <si>
    <t>Томография оптическая когерентная заднего отрезка глаза (1 объект исследования)</t>
  </si>
  <si>
    <t>01 54</t>
  </si>
  <si>
    <t>Томография оптическая когерентная заднего отрезка глаза ( 2 объекта исследования)</t>
  </si>
  <si>
    <t>Д.7.004</t>
  </si>
  <si>
    <t>01 55</t>
  </si>
  <si>
    <t>Томография оптическая когерентная переднего отрезка глаза, первичное обследование</t>
  </si>
  <si>
    <t>01 84</t>
  </si>
  <si>
    <t>Томография оптическая когерентная переднего отрезка глаза, повторное обследование</t>
  </si>
  <si>
    <t>01 85</t>
  </si>
  <si>
    <t>Электроретинография (методика "Паттерн")</t>
  </si>
  <si>
    <t>Д.5.007</t>
  </si>
  <si>
    <t>01 68</t>
  </si>
  <si>
    <t>Электроретинография (методика "Фликер")</t>
  </si>
  <si>
    <t>Д.5.005</t>
  </si>
  <si>
    <t>01 69</t>
  </si>
  <si>
    <t>Комплексное обследование переднего отдела глаза на приборах компьютерный  «Окулайзер», топограф компьютерный  "Пентакам"</t>
  </si>
  <si>
    <t xml:space="preserve">Ультразвуковая биомикроскопия переднего отдела глаза на приборе «Ай Кьюбд» (пр-во Австралия) (первичное обследование) </t>
  </si>
  <si>
    <t>Д.6.007</t>
  </si>
  <si>
    <t xml:space="preserve"> 01 71</t>
  </si>
  <si>
    <t>Ультразвуковая биомикроскопия переднего отдела глаза на приборе «Ай Кьюбд» (пр-во Австралия)  (повторное обследование)</t>
  </si>
  <si>
    <t xml:space="preserve"> 01 72</t>
  </si>
  <si>
    <t xml:space="preserve">Ангио-томография оптическая когерентная заднего отрезка глаза </t>
  </si>
  <si>
    <t>01 86</t>
  </si>
  <si>
    <t>01 87</t>
  </si>
  <si>
    <t>Индексы потери ганглиозных клеток сетчатки на томографе RTVue 100 (OPTOVUE).</t>
  </si>
  <si>
    <t>01 73</t>
  </si>
  <si>
    <t>Плотность ретинальной перфузии макулярной зоны на томографе RTVue-100 (OPTOVUE).</t>
  </si>
  <si>
    <t>01 74</t>
  </si>
  <si>
    <t>Снятие электрокардиограммы (ЭКГ)</t>
  </si>
  <si>
    <t xml:space="preserve"> -</t>
  </si>
  <si>
    <t>06 08</t>
  </si>
  <si>
    <t xml:space="preserve"> Расшифровка электрокардиограммы (ЭКГ)</t>
  </si>
  <si>
    <t>06 09</t>
  </si>
  <si>
    <t>Регистрация электрокардиограммы высокой точности с визуализацией миокарда на компьютере (кардиовизор)</t>
  </si>
  <si>
    <t>06 18</t>
  </si>
  <si>
    <t>Регистрация электрокардиограммы высокой точности с визуализацией миокарда на компьютере, расшифровкой, описанием, интерпретацией данных и анализом вариабельности сердечного ритма (кардиовизор, варикард)</t>
  </si>
  <si>
    <t>06 19</t>
  </si>
  <si>
    <t xml:space="preserve">Индивидуальное сопровождение пациента  медперсоналом в процессе медицинского обслуживания </t>
  </si>
  <si>
    <t xml:space="preserve">Индивидуальное сопровождение иностранного пациента  медперсоналом в процессе медицинского обслуживания </t>
  </si>
  <si>
    <t>*В ценах настоящего прейскуранта сумма НДС не учтена , т.к. этот вид деятельности, согласно Налоговому Кодексу РФ, не облагается налогом на добавленную стоимость</t>
  </si>
  <si>
    <t xml:space="preserve"> Приложение № 6</t>
  </si>
  <si>
    <t>от 30 ноября 2020 г. №203</t>
  </si>
  <si>
    <t>в редакции приказа от</t>
  </si>
  <si>
    <t xml:space="preserve"> Врачебные консультации </t>
  </si>
  <si>
    <t>Консультация врача-анестезиолога-реаниматолога</t>
  </si>
  <si>
    <t>06 07</t>
  </si>
  <si>
    <t>Консультация врача-терапевта</t>
  </si>
  <si>
    <t>06 05</t>
  </si>
  <si>
    <t>Консультация врача-кардиолога</t>
  </si>
  <si>
    <t>06 03</t>
  </si>
  <si>
    <t xml:space="preserve">Консультация врача-эндокринолога </t>
  </si>
  <si>
    <t>06 06</t>
  </si>
  <si>
    <t xml:space="preserve"> Приложение № 7</t>
  </si>
  <si>
    <t xml:space="preserve">от 30 ноября 2020 г. №203 </t>
  </si>
  <si>
    <t xml:space="preserve">Услуги анестезиологии-реанимации </t>
  </si>
  <si>
    <t>интенсивной терапии</t>
  </si>
  <si>
    <t>Цена, 
руб.</t>
  </si>
  <si>
    <t>Предоперационная интенсивная терапия больных с соматической патологией (за 1 сутки*)</t>
  </si>
  <si>
    <t>06 01</t>
  </si>
  <si>
    <t>Общий наркоз с использованием галогенизированных анестетиков  взрослым (до 1 часа работы)</t>
  </si>
  <si>
    <t>06 10</t>
  </si>
  <si>
    <t>пр.246 от 25.11.15 с 1.01.16</t>
  </si>
  <si>
    <t>Общий наркоз с использованием галогенизированных анестетиков взрослым (до 2 часов работы)</t>
  </si>
  <si>
    <t>06 12</t>
  </si>
  <si>
    <t>Общий наркоз с использованием галогенизированных анестетиков взрослым (до 3 часов работы)</t>
  </si>
  <si>
    <t>06 13</t>
  </si>
  <si>
    <t>Общий наркоз с использованием галогенизированных анестетиков взрослым (до 4 часов работы)</t>
  </si>
  <si>
    <t>06 14</t>
  </si>
  <si>
    <t>Общий наркоз с использованием галогенизированных анестетиков детям</t>
  </si>
  <si>
    <t>06 70</t>
  </si>
  <si>
    <t>Масочный наркоз с использованием севорана</t>
  </si>
  <si>
    <t>06 90</t>
  </si>
  <si>
    <t>Общий наркоз с использованием ксенона взрослым (до 1 часа работы)</t>
  </si>
  <si>
    <t>06 51</t>
  </si>
  <si>
    <t>Общий наркоз с использованием ксенона взрослым (до 2 часов работы)</t>
  </si>
  <si>
    <t>06 52</t>
  </si>
  <si>
    <t>Общий наркоз с использованием ксенона взрослым (до 3 часов работы)</t>
  </si>
  <si>
    <t>06 53</t>
  </si>
  <si>
    <t>Общий наркоз с использованием ксенона детям</t>
  </si>
  <si>
    <t>06 57</t>
  </si>
  <si>
    <t>Лечебный наркоз с использованием ксенона</t>
  </si>
  <si>
    <t>06 58</t>
  </si>
  <si>
    <t>Внутривенная анестезия</t>
  </si>
  <si>
    <t>06 20</t>
  </si>
  <si>
    <t>Атаралгезия с сохраненным сознанием взрослым</t>
  </si>
  <si>
    <t>06 30</t>
  </si>
  <si>
    <t>Атаралгезия с сохраненным сознанием детям</t>
  </si>
  <si>
    <t>06 91</t>
  </si>
  <si>
    <t>удалить</t>
  </si>
  <si>
    <t>пр.246 от 25.11.15 с 1.01.29</t>
  </si>
  <si>
    <t>Анестезиологический  контроль при выполнении процедур, связанных с риском развития терминальных осложнений</t>
  </si>
  <si>
    <t>06 65</t>
  </si>
  <si>
    <t>1. Местная анестезия предусмотрена медицинским стандартом на операцию и отдельной оплате не подлежит</t>
  </si>
  <si>
    <t>2. Цена на предоперационную интенсивную терапию больных с соматической патологией указана из расчета за 1 сутки</t>
  </si>
  <si>
    <t>3. На анестезиологическое пособие распространяются скидки и льготы в том же порядке и размере (в %), что и на обеспечиваемую им хирургическую операцию</t>
  </si>
  <si>
    <t xml:space="preserve"> Приложение № 8</t>
  </si>
  <si>
    <t xml:space="preserve"> Лабораторные исследования</t>
  </si>
  <si>
    <r>
      <rPr>
        <sz val="9"/>
        <color indexed="48"/>
        <rFont val="Arial"/>
        <family val="2"/>
      </rPr>
      <t xml:space="preserve">Цена, руб. </t>
    </r>
    <r>
      <rPr>
        <sz val="9"/>
        <color indexed="9"/>
        <rFont val="Arial"/>
        <family val="2"/>
      </rPr>
      <t>2019г</t>
    </r>
  </si>
  <si>
    <t>Гематологические исследования крови</t>
  </si>
  <si>
    <t>Общий (клинический) анализ крови развернутый</t>
  </si>
  <si>
    <t>-</t>
  </si>
  <si>
    <t>04 11</t>
  </si>
  <si>
    <t>Биохимические исследования крови</t>
  </si>
  <si>
    <t>Исследование уровня глюкозы в крови</t>
  </si>
  <si>
    <t>04 09</t>
  </si>
  <si>
    <t>Определение антистрептолизина-O в сыворотке крови</t>
  </si>
  <si>
    <t>04 52</t>
  </si>
  <si>
    <t>Определение содержания ревматоидного фактора в крови</t>
  </si>
  <si>
    <t>04 53</t>
  </si>
  <si>
    <t xml:space="preserve">Исследование уровня C-реактивного белка в сыворотке крови </t>
  </si>
  <si>
    <t>04 54</t>
  </si>
  <si>
    <t>Определение активности амилазы в крови</t>
  </si>
  <si>
    <t>04 55</t>
  </si>
  <si>
    <t>Определение активности щелочной фосфатазы в крови</t>
  </si>
  <si>
    <t>04 56</t>
  </si>
  <si>
    <t>Исследование уровня холестерина в крови</t>
  </si>
  <si>
    <t>04 57</t>
  </si>
  <si>
    <t>Исследование уровня холестерина липопротеинов высокой плотности в крови</t>
  </si>
  <si>
    <t>04 58</t>
  </si>
  <si>
    <t>Исследование уровня общего билирубина в крови</t>
  </si>
  <si>
    <t>04 59</t>
  </si>
  <si>
    <t xml:space="preserve">Исследование уровня триглицеридов в крови </t>
  </si>
  <si>
    <t>04 60</t>
  </si>
  <si>
    <t>Исследование уровня креатинина в крови</t>
  </si>
  <si>
    <t>04 62</t>
  </si>
  <si>
    <t>Определение активности креатинкиназы в крови</t>
  </si>
  <si>
    <t>04 63</t>
  </si>
  <si>
    <t>Определение активности гамма-глютамилтрансферазы в крови</t>
  </si>
  <si>
    <t>04 64</t>
  </si>
  <si>
    <t>Определение активности аспартатаминотрансферазы в крови</t>
  </si>
  <si>
    <t>04 65</t>
  </si>
  <si>
    <t>Определение активности аланинаминотрансферазы в крови</t>
  </si>
  <si>
    <t>04 66</t>
  </si>
  <si>
    <t>Исследование уровня мочевины в крови</t>
  </si>
  <si>
    <t>04 67</t>
  </si>
  <si>
    <t>Исследование уровня мочевой кислоты в крови</t>
  </si>
  <si>
    <t>04 68</t>
  </si>
  <si>
    <t>Исследование уровня калия в крови</t>
  </si>
  <si>
    <t>04 69</t>
  </si>
  <si>
    <t>Исследование уровня гликированного гемоглобина в крови</t>
  </si>
  <si>
    <t>04 70</t>
  </si>
  <si>
    <t>Исследование уровня общего белка в крови</t>
  </si>
  <si>
    <t>04 73</t>
  </si>
  <si>
    <t>Коагулологические исследования</t>
  </si>
  <si>
    <t>Определение международного нормализованного отношения (МНО)</t>
  </si>
  <si>
    <t>0408</t>
  </si>
  <si>
    <t>Иммунологические исследования</t>
  </si>
  <si>
    <t>Определение основных групп по системе AB0</t>
  </si>
  <si>
    <t>0424</t>
  </si>
  <si>
    <t>615</t>
  </si>
  <si>
    <t>Определение антигена D системы Резус (резус-фактор)</t>
  </si>
  <si>
    <t>0425</t>
  </si>
  <si>
    <t>616</t>
  </si>
  <si>
    <t>Определение концентрации VEGF (фактора роста эндотелия сосудов) в сыворотке крови</t>
  </si>
  <si>
    <t>04 96</t>
  </si>
  <si>
    <t>Общеклинические исследования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</si>
  <si>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</si>
  <si>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04 10</t>
  </si>
  <si>
    <t>Общий анализ мочи на автоматическом анализаторе</t>
  </si>
  <si>
    <t>04 02</t>
  </si>
  <si>
    <t>Микроскопическое исследование волосяных луковиц, ресниц на клещей рода демодекс</t>
  </si>
  <si>
    <t>04 16</t>
  </si>
  <si>
    <t>Исследование времени свертывания крови (по Моравицу)</t>
  </si>
  <si>
    <t>04 94</t>
  </si>
  <si>
    <t>Инфекционные маркеры</t>
  </si>
  <si>
    <t>Определение антител класса M (IgM) к токсоплазме (Toxoplasma gondii) в крови</t>
  </si>
  <si>
    <t>04 51</t>
  </si>
  <si>
    <t>Определение антител класса G (IgG) к токсоплазме (Toxoplasma gondii) в крови</t>
  </si>
  <si>
    <t>04 74</t>
  </si>
  <si>
    <t>Определение индекса авидности антител класса G (IgG avidity) антител к токсоплазме (Toxoplasma gondii) в крови</t>
  </si>
  <si>
    <t>04 75</t>
  </si>
  <si>
    <t>Определение антител класса M (IgM) к хламидии трахоматис (Chlamydia trachomatis) в крови</t>
  </si>
  <si>
    <t>04 76</t>
  </si>
  <si>
    <t>Определение антител класса G (IgG) к хламидии трахоматис (Chlamydia trachomatis) в крови</t>
  </si>
  <si>
    <t>04 80</t>
  </si>
  <si>
    <t>Определение иммуноглобулинов классов G и M к индивидуальным белкам вируса гепатита С (core, NS3, NS4, NS5)</t>
  </si>
  <si>
    <t>04 89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</si>
  <si>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</si>
  <si>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04 95</t>
  </si>
  <si>
    <t>Определение антител IgG к грибам рода кандида альбиканс (Candida albicans) в сыворотке крови (ИФА)</t>
  </si>
  <si>
    <t>04 40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</si>
  <si>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</si>
  <si>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04 33</t>
  </si>
  <si>
    <t>Исследование уровня антител классов M, G (IgM, IgG) к вирусу иммунодефицита человека ВИЧ-1/2(Human immunodeficiency virus HIV 1/2) в крови (экспресс-тест)</t>
  </si>
  <si>
    <t>04 85</t>
  </si>
  <si>
    <t>Определение антител к вирусу гепатита C (Hepatitis C virus) в крови (экспресс-тест)</t>
  </si>
  <si>
    <t>04 86</t>
  </si>
  <si>
    <t>Определение антигена (HBsAg) вируса гепатита B (Hepatitis B virus) в крови, качественное исследование (экспресс-тест)</t>
  </si>
  <si>
    <t>04 87</t>
  </si>
  <si>
    <t>Определение антител класса G (IgG)  к вирусу простого герпеса 1 и 2 типов (Herpes simplex virus types 1, 2) в крови</t>
  </si>
  <si>
    <t>04 36</t>
  </si>
  <si>
    <t>Определение антител класса M (IgM) к вирусу простого герпеса 1 и 2 типов (Herpes simplex virus types 1, 2) в крови</t>
  </si>
  <si>
    <t>04 37</t>
  </si>
  <si>
    <t>Определение индекса авидности антител класса G (Ig G avidity) к вирусу простого герпеса (Herpes simplex virus) в крови</t>
  </si>
  <si>
    <t>04 38</t>
  </si>
  <si>
    <t>Определение антител к вирусу гепатита C (Hepatitis C virus) в крови</t>
  </si>
  <si>
    <t>04 29</t>
  </si>
  <si>
    <t>Определение антигена (HbsAg) вируса гепатита B (Hepatitis B virus) в крови</t>
  </si>
  <si>
    <t>04 30</t>
  </si>
  <si>
    <t>Определение антител к аскаридам (Ascaris lumbricoides) в крови</t>
  </si>
  <si>
    <t>04 92</t>
  </si>
  <si>
    <t>Определение антител классов A, M, G (IgА, IgМ, IgG) к лямблиям в крови</t>
  </si>
  <si>
    <t>04 93</t>
  </si>
  <si>
    <t>Определение индекса авидности антител класса G (IgG avidity) к цитомегаловирусу (Cytomegalovirus) в крови</t>
  </si>
  <si>
    <t>04 97</t>
  </si>
  <si>
    <t>Определение антител класса G (IgG) к цитомегаловирусу (Cytomegalovirus) в крови</t>
  </si>
  <si>
    <t>04 98</t>
  </si>
  <si>
    <t>Определение антител класса M (IgM) к цитомегаловирусу (Cytomegalovirus) в крови</t>
  </si>
  <si>
    <t>04 99</t>
  </si>
  <si>
    <t>Определение антител IgМ к грибам рода кандида альбиканс (Candida albicans) в сыворотке крови (ИФА)</t>
  </si>
  <si>
    <t>0490</t>
  </si>
  <si>
    <t>691</t>
  </si>
  <si>
    <t>Определение иммуноглобулинов класса G(IgG) к SARS-CoV-2 в сыворотке (плазме) крови человека</t>
  </si>
  <si>
    <t xml:space="preserve">    -</t>
  </si>
  <si>
    <t>0413</t>
  </si>
  <si>
    <t>692</t>
  </si>
  <si>
    <t>Определение иммуноглобулинов класса M(IgM) к SARS-CoV-2 в сыворотке (плазме) крови человека</t>
  </si>
  <si>
    <t>0414</t>
  </si>
  <si>
    <t>693</t>
  </si>
  <si>
    <t>Бактериологические исследования</t>
  </si>
  <si>
    <t>Микробиологическое (культуральное) исследование отделяемого конъюнктивы и других отделов глаза на аэробные и факультативно-анаэробные условно-патогенные микроорганизмы (1 глаз)</t>
  </si>
  <si>
    <t>04 01</t>
  </si>
  <si>
    <t xml:space="preserve"> Приложение № 9</t>
  </si>
  <si>
    <t xml:space="preserve"> Манипуляции </t>
  </si>
  <si>
    <r>
      <rPr>
        <b/>
        <sz val="10"/>
        <color indexed="48"/>
        <rFont val="Arial"/>
        <family val="2"/>
      </rPr>
      <t xml:space="preserve">Цена, руб. </t>
    </r>
    <r>
      <rPr>
        <b/>
        <sz val="10"/>
        <color indexed="9"/>
        <rFont val="Arial"/>
        <family val="2"/>
      </rPr>
      <t>2019г</t>
    </r>
  </si>
  <si>
    <t>Снятие шва</t>
  </si>
  <si>
    <t>99 09</t>
  </si>
  <si>
    <t xml:space="preserve">Снятие шва с конъюнктивы или роговицы </t>
  </si>
  <si>
    <t>99 10</t>
  </si>
  <si>
    <t>Проба на проходимость слёзных путей</t>
  </si>
  <si>
    <t>99 64</t>
  </si>
  <si>
    <t>Подбор простых очков (сферических)</t>
  </si>
  <si>
    <t>01 22</t>
  </si>
  <si>
    <t>пр.72 от 14.03.19 с 18.03.19</t>
  </si>
  <si>
    <t>Подбор сложных очков (сферо-цилиндрических, призматических)</t>
  </si>
  <si>
    <t>01 38</t>
  </si>
  <si>
    <t>Протезирование глазной полости</t>
  </si>
  <si>
    <t>01 42</t>
  </si>
  <si>
    <t>Забор крови из вены для лабораторного анализа</t>
  </si>
  <si>
    <t>01 53</t>
  </si>
  <si>
    <t>Инъекция препарата Диспорт при блефароспазме</t>
  </si>
  <si>
    <t>99 30</t>
  </si>
  <si>
    <t>Инъекция препарата Диспорт при синдроме сухого глаза</t>
  </si>
  <si>
    <t>99 32</t>
  </si>
  <si>
    <t>Определение синдрома сухого глаза с помощью диагностических тест-полосок</t>
  </si>
  <si>
    <t>99 25</t>
  </si>
  <si>
    <t>Новая услугас 13.04.2015 г. Приказ от 03.04.2015 № 94 Сл зап Клокова ОА</t>
  </si>
  <si>
    <t>1. Стоимость линз,  глазных протезов  в стоимость медицинских услуг не включена и оплачивается дополнительно</t>
  </si>
  <si>
    <t>Косметические пластические  операции</t>
  </si>
  <si>
    <t xml:space="preserve">Код операции </t>
  </si>
  <si>
    <t>Операции на лице</t>
  </si>
  <si>
    <t>858</t>
  </si>
  <si>
    <t>Эндоскопическая подтяжка лба</t>
  </si>
  <si>
    <t>1560</t>
  </si>
  <si>
    <t>859</t>
  </si>
  <si>
    <t>1561</t>
  </si>
  <si>
    <t>1562</t>
  </si>
  <si>
    <t>Височная подтяжка лба (эндоскопическая подтяжка височной области)</t>
  </si>
  <si>
    <t>1563</t>
  </si>
  <si>
    <t>1564</t>
  </si>
  <si>
    <t>1565</t>
  </si>
  <si>
    <t>Эндоскопическая подтяжка средней зоны лица</t>
  </si>
  <si>
    <t>1566</t>
  </si>
  <si>
    <t>1567</t>
  </si>
  <si>
    <t>1568</t>
  </si>
  <si>
    <t>Подтяжка нижней 2/3 лица</t>
  </si>
  <si>
    <t>1569</t>
  </si>
  <si>
    <t>1570</t>
  </si>
  <si>
    <t>1571</t>
  </si>
  <si>
    <t>Подтяжка шеи</t>
  </si>
  <si>
    <t>1572</t>
  </si>
  <si>
    <t>1573</t>
  </si>
  <si>
    <t>1574</t>
  </si>
  <si>
    <t>Операции на грудной железе</t>
  </si>
  <si>
    <t>Увеличение груди (без стоимости имплантов)</t>
  </si>
  <si>
    <t>1575</t>
  </si>
  <si>
    <t>1576</t>
  </si>
  <si>
    <t>1577</t>
  </si>
  <si>
    <t>Подтяжка груди (периареолярная)</t>
  </si>
  <si>
    <t>1578</t>
  </si>
  <si>
    <t>1579</t>
  </si>
  <si>
    <t>1580</t>
  </si>
  <si>
    <t>Подтяжка груди (вертикальная)</t>
  </si>
  <si>
    <t>1581</t>
  </si>
  <si>
    <t>1582</t>
  </si>
  <si>
    <t>1583</t>
  </si>
  <si>
    <t>Уменьшение груди</t>
  </si>
  <si>
    <t>1584</t>
  </si>
  <si>
    <t>1585</t>
  </si>
  <si>
    <t>1586</t>
  </si>
  <si>
    <t>Устранение гинекомастии</t>
  </si>
  <si>
    <t>1587</t>
  </si>
  <si>
    <t>1588</t>
  </si>
  <si>
    <t>1589</t>
  </si>
  <si>
    <t>Пластика ареолы</t>
  </si>
  <si>
    <t>1590</t>
  </si>
  <si>
    <t>1591</t>
  </si>
  <si>
    <t>1592</t>
  </si>
  <si>
    <t>Пластика носа</t>
  </si>
  <si>
    <t>Исправление кривизны носа</t>
  </si>
  <si>
    <t>1593</t>
  </si>
  <si>
    <t>1594</t>
  </si>
  <si>
    <t>1595</t>
  </si>
  <si>
    <t>Уменьшение кончика носа</t>
  </si>
  <si>
    <t>1596</t>
  </si>
  <si>
    <t>1597</t>
  </si>
  <si>
    <t>1598</t>
  </si>
  <si>
    <t>Уменьшение спинки носа</t>
  </si>
  <si>
    <t>1599</t>
  </si>
  <si>
    <t>1600</t>
  </si>
  <si>
    <t>1601</t>
  </si>
  <si>
    <t>Снятие горба носа</t>
  </si>
  <si>
    <t>1602</t>
  </si>
  <si>
    <t>1603</t>
  </si>
  <si>
    <t>1604</t>
  </si>
  <si>
    <t>Уменьшение крыльев носа</t>
  </si>
  <si>
    <t>1605</t>
  </si>
  <si>
    <t>1606</t>
  </si>
  <si>
    <t>1607</t>
  </si>
  <si>
    <t>Увеличение носа</t>
  </si>
  <si>
    <t>1608</t>
  </si>
  <si>
    <t>1609</t>
  </si>
  <si>
    <t>1610</t>
  </si>
  <si>
    <t>Полная ринопластика</t>
  </si>
  <si>
    <t>1611</t>
  </si>
  <si>
    <t>1612</t>
  </si>
  <si>
    <t>1613</t>
  </si>
  <si>
    <t>Пластика подбородка</t>
  </si>
  <si>
    <t>Пластика подбородка                                        (без стоимости импланта)</t>
  </si>
  <si>
    <t>1614</t>
  </si>
  <si>
    <t>1615</t>
  </si>
  <si>
    <t>1616</t>
  </si>
  <si>
    <t>Пластика губ</t>
  </si>
  <si>
    <t>1617</t>
  </si>
  <si>
    <t>1618</t>
  </si>
  <si>
    <t>1619</t>
  </si>
  <si>
    <t>Пластика ушей</t>
  </si>
  <si>
    <t>1620</t>
  </si>
  <si>
    <t>1621</t>
  </si>
  <si>
    <t>1622</t>
  </si>
  <si>
    <t>Пластика живота</t>
  </si>
  <si>
    <t>Абдоминопластика                                               (пластика живота)</t>
  </si>
  <si>
    <t>1623</t>
  </si>
  <si>
    <t>1624</t>
  </si>
  <si>
    <t>1625</t>
  </si>
  <si>
    <t>Липосакция 1 зона</t>
  </si>
  <si>
    <t>1626</t>
  </si>
  <si>
    <t>1627</t>
  </si>
  <si>
    <t>Пластика пупка</t>
  </si>
  <si>
    <t>1628</t>
  </si>
  <si>
    <t>1629</t>
  </si>
  <si>
    <t>1630</t>
  </si>
  <si>
    <t>Пластика ягодиц</t>
  </si>
  <si>
    <t>Увеличение ягодиц                                              (без стоимости имплантов)</t>
  </si>
  <si>
    <t>1631</t>
  </si>
  <si>
    <t>1632</t>
  </si>
  <si>
    <t>1633</t>
  </si>
  <si>
    <t>Пластика голени</t>
  </si>
  <si>
    <t>Увеличение голени                                           (без стоимости имплантов)</t>
  </si>
  <si>
    <t>1634</t>
  </si>
  <si>
    <t>1635</t>
  </si>
  <si>
    <t>1636</t>
  </si>
  <si>
    <t>Прочие пластические операции</t>
  </si>
  <si>
    <t>Коррекция рубцов 1 см</t>
  </si>
  <si>
    <t>1637</t>
  </si>
  <si>
    <t>Удаление доброкачественных новообразований кожи и подкожной жировой клетчатки</t>
  </si>
  <si>
    <t>1638</t>
  </si>
  <si>
    <t>1639</t>
  </si>
  <si>
    <t>1640</t>
  </si>
  <si>
    <t>Удаление геля</t>
  </si>
  <si>
    <t>1641</t>
  </si>
  <si>
    <t>1642</t>
  </si>
  <si>
    <t>1643</t>
  </si>
  <si>
    <t>Замена имплантов                                                                     (без стоимости имплантов)</t>
  </si>
  <si>
    <t>1644</t>
  </si>
  <si>
    <t>1645</t>
  </si>
  <si>
    <t>1646</t>
  </si>
  <si>
    <t>Таблица № 11</t>
  </si>
  <si>
    <t xml:space="preserve">  Медицинские услуги,</t>
  </si>
  <si>
    <t>выполняемые урологическим кабинетом</t>
  </si>
  <si>
    <t xml:space="preserve">№ по-зиции </t>
  </si>
  <si>
    <t>Цена в рублях</t>
  </si>
  <si>
    <t>ВРАЧЕБНО-КОНСУЛЬТАТИВНЫЕ ПРИЕМЫ</t>
  </si>
  <si>
    <t>Консультация врача-уролога (первичный прием)</t>
  </si>
  <si>
    <t>Консультация врача-уролога (повторный прием)</t>
  </si>
  <si>
    <t>МАНИПУЛЯЦИИ</t>
  </si>
  <si>
    <t>Урологический осмотр</t>
  </si>
  <si>
    <t xml:space="preserve">Назначение и лечение ЗППП </t>
  </si>
  <si>
    <t>Назначение и лечение  хронического пиелонефрита</t>
  </si>
  <si>
    <t>Назначение и лечение  хронического простатита</t>
  </si>
  <si>
    <t>Назначение и лечение  хронического цистита</t>
  </si>
  <si>
    <t>Назначение и лечение эректильной дисфункции</t>
  </si>
  <si>
    <t>Массаж предстательной железы (1 сеанс)</t>
  </si>
  <si>
    <t>Цистоскопия</t>
  </si>
  <si>
    <t>Уретроскопия</t>
  </si>
  <si>
    <t>Бужирование уретры (1 сеанс)</t>
  </si>
  <si>
    <t xml:space="preserve">Инстилляция в уретру </t>
  </si>
  <si>
    <t xml:space="preserve"> Приложение № 10</t>
  </si>
  <si>
    <t xml:space="preserve">в редакции приказов  </t>
  </si>
  <si>
    <t xml:space="preserve">ПРЕЙСКУРАНТ </t>
  </si>
  <si>
    <t xml:space="preserve"> НА УСЛУГИ РАЗМЕЩЕНИЯ И ПРОЧИЕ УСЛУГИ</t>
  </si>
  <si>
    <t>Наименование  услуг</t>
  </si>
  <si>
    <t xml:space="preserve">Цена без НДС, руб. </t>
  </si>
  <si>
    <t>НДС, руб.</t>
  </si>
  <si>
    <t xml:space="preserve">Цена с НДС, руб. </t>
  </si>
  <si>
    <t>УСЛУГИ РАЗМЕЩЕНИЯ</t>
  </si>
  <si>
    <r>
      <rPr>
        <b/>
        <i/>
        <sz val="12"/>
        <rFont val="Arial"/>
        <family val="2"/>
      </rPr>
      <t>В палатах (за 1 сутки)</t>
    </r>
    <r>
      <rPr>
        <b/>
        <sz val="12"/>
        <rFont val="Arial"/>
        <family val="2"/>
      </rPr>
      <t>*</t>
    </r>
  </si>
  <si>
    <t xml:space="preserve">Палата повышенной комфортности (1 место) с питанием                    </t>
  </si>
  <si>
    <t>0351</t>
  </si>
  <si>
    <t xml:space="preserve">Палата повышенной комфортности (1 место дополнительное) с питанием                    </t>
  </si>
  <si>
    <t>0355</t>
  </si>
  <si>
    <t>Пр.180 от 11.08.17 с 1.09.2017</t>
  </si>
  <si>
    <t>Палата одноместная (1 место) с питанием</t>
  </si>
  <si>
    <t>0352</t>
  </si>
  <si>
    <t xml:space="preserve">Палата  трёхместная (1 место) с питанием                             </t>
  </si>
  <si>
    <t>0354</t>
  </si>
  <si>
    <t>по сл зап Симоненко Н. Ю. по распоряжению радышевской Т. В. изменить сумму с 680 руб на 530 руб (единообр с прил № 12 поз 3015)</t>
  </si>
  <si>
    <r>
      <rPr>
        <b/>
        <i/>
        <sz val="12"/>
        <rFont val="Arial"/>
        <family val="2"/>
      </rPr>
      <t xml:space="preserve">* </t>
    </r>
    <r>
      <rPr>
        <i/>
        <sz val="12"/>
        <rFont val="Arial"/>
        <family val="2"/>
      </rPr>
      <t>в комплекс питания входит завтрак, обед, ужин</t>
    </r>
  </si>
  <si>
    <t xml:space="preserve"> Приложение № 11</t>
  </si>
  <si>
    <t>Оптическая коррекция зрения</t>
  </si>
  <si>
    <t>Наименование работ и условий</t>
  </si>
  <si>
    <t>Изготовление простых очков</t>
  </si>
  <si>
    <t>Изготовление сложных очков</t>
  </si>
  <si>
    <t>со сферическими линзами</t>
  </si>
  <si>
    <t>с астигматическими линзами</t>
  </si>
  <si>
    <t>№ позиции</t>
  </si>
  <si>
    <t xml:space="preserve">Цена, руб </t>
  </si>
  <si>
    <t>Расценки на работы по изготовлению очков (без стоимости линз и оправы)</t>
  </si>
  <si>
    <t xml:space="preserve">    При розничной цене оправы:</t>
  </si>
  <si>
    <t xml:space="preserve"> - до 200 рублей</t>
  </si>
  <si>
    <t>10 10</t>
  </si>
  <si>
    <t xml:space="preserve"> - от 201 до 500 рублей</t>
  </si>
  <si>
    <t xml:space="preserve">10 10 </t>
  </si>
  <si>
    <t xml:space="preserve"> - от 501 до 1000 рублей</t>
  </si>
  <si>
    <t xml:space="preserve"> - от 1001 до 3000 рублей</t>
  </si>
  <si>
    <t xml:space="preserve">  - 3001 рублей и выше</t>
  </si>
  <si>
    <t>При работе в оправу заказчика:</t>
  </si>
  <si>
    <t xml:space="preserve"> - независимо от стоимости и материала линз и оправы</t>
  </si>
  <si>
    <t>Надбавка к стоимости работ по изготовлению очков</t>
  </si>
  <si>
    <t>Надбавка за срочность (в течение одного дня)</t>
  </si>
  <si>
    <t>10 12</t>
  </si>
  <si>
    <t>Цена, руб</t>
  </si>
  <si>
    <t xml:space="preserve"> Консультация врача-офтальмолога по контактной коррекции зрения, первичный прием</t>
  </si>
  <si>
    <t xml:space="preserve">      -</t>
  </si>
  <si>
    <t>05 02</t>
  </si>
  <si>
    <t>Консультация врача-офтальмолога по контактной коррекции зрения, повторный прием</t>
  </si>
  <si>
    <t>05 22</t>
  </si>
  <si>
    <t xml:space="preserve">Подбор оптических средств коррекции зрения  </t>
  </si>
  <si>
    <t xml:space="preserve">  -</t>
  </si>
  <si>
    <t>05 07</t>
  </si>
  <si>
    <t>Подбор сложных очков (сферо-целиндрических, призматических)</t>
  </si>
  <si>
    <t>05 08</t>
  </si>
  <si>
    <t>Подбор мягких контактных линз</t>
  </si>
  <si>
    <t>05 09</t>
  </si>
  <si>
    <t>Сеанс обучения правилам пользования мягкими контактными линзами</t>
  </si>
  <si>
    <t>05 06</t>
  </si>
  <si>
    <t xml:space="preserve">Подбор склеральных линз </t>
  </si>
  <si>
    <t>05 25</t>
  </si>
  <si>
    <t>05 26</t>
  </si>
  <si>
    <t xml:space="preserve">Расценки на прочие виды работ     </t>
  </si>
  <si>
    <t>Ремонт очков</t>
  </si>
  <si>
    <t xml:space="preserve">        -</t>
  </si>
  <si>
    <t>05 11</t>
  </si>
  <si>
    <t>Стоимость линз, оправ  в стоимость медицинских услуг не включена и оплачивается дополнительно</t>
  </si>
  <si>
    <t xml:space="preserve"> Приложение № 12</t>
  </si>
  <si>
    <t>НА МЕДИЦИНСКУЮ УСЛУГУ - ПРЕБЫВАНИЕ В СТАЦИОНАРЕ</t>
  </si>
  <si>
    <t>Наименование услуг</t>
  </si>
  <si>
    <t>НДС (18%), руб.</t>
  </si>
  <si>
    <t>ПРЕБЫВАНИЕ ПАЦИЕНТА НА ЛЕЧЕНИИ В СТАЦИОНАРЕ</t>
  </si>
  <si>
    <t xml:space="preserve">Палата  трехместная (1 место)                             </t>
  </si>
  <si>
    <t>0356</t>
  </si>
  <si>
    <t xml:space="preserve"> 630 проживание +580 питание = 1210 руб  с 1.01.20</t>
  </si>
  <si>
    <t>Право на пребывание в стационаре имеют следующие граждане:</t>
  </si>
  <si>
    <t xml:space="preserve"> - пациенты, направленные на стационарные операции - со дня, предшествующему дню операции по день выписки</t>
  </si>
  <si>
    <t>- пациенты, направленные на консервативное лечение</t>
  </si>
  <si>
    <t>*  Цена одного койко-дня пребывания в стационаре включает в себя: пребывание пациента на койке офтальмологического профиля и стоимость суточного рациона лечебного питания</t>
  </si>
  <si>
    <t xml:space="preserve"> Приложение № 13</t>
  </si>
  <si>
    <t>Реализация</t>
  </si>
  <si>
    <t>в редакции приказа №142 от 23.07.2021 г</t>
  </si>
  <si>
    <t>Цена 2018г., руб</t>
  </si>
  <si>
    <t>Установка призм Френеля на коррегирующих очках</t>
  </si>
  <si>
    <t>на один глаз</t>
  </si>
  <si>
    <t>10 01</t>
  </si>
  <si>
    <t>приказ 208 от 04.12.2020</t>
  </si>
  <si>
    <t>Установка пробной жёсткой склеральной линзы</t>
  </si>
  <si>
    <t>10 06</t>
  </si>
  <si>
    <t xml:space="preserve">Ремонт очков с призмами Френеля </t>
  </si>
  <si>
    <t>10 05</t>
  </si>
  <si>
    <t>Стоимость призм Френеля  включена в цену на медицинскую услугу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</si>
</sst>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@"/>
    <numFmt numFmtId="167" formatCode="0"/>
    <numFmt numFmtId="168" formatCode="#,##0"/>
    <numFmt numFmtId="169" formatCode="#,##0.0"/>
    <numFmt numFmtId="170" formatCode="General"/>
    <numFmt numFmtId="171" formatCode="#,##0.00"/>
    <numFmt numFmtId="172" formatCode="0.00"/>
  </numFmts>
  <fonts count="16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color indexed="10"/>
      <name val="Arial Cyr"/>
      <family val="0"/>
    </font>
    <font>
      <sz val="8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i/>
      <sz val="12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"/>
      <family val="2"/>
    </font>
    <font>
      <b/>
      <sz val="9.5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3"/>
      <color indexed="8"/>
      <name val="Arial Cyr"/>
      <family val="0"/>
    </font>
    <font>
      <sz val="14"/>
      <color indexed="8"/>
      <name val="Arial Cyr"/>
      <family val="0"/>
    </font>
    <font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20"/>
      <name val="Arial"/>
      <family val="2"/>
    </font>
    <font>
      <sz val="9"/>
      <color indexed="8"/>
      <name val="Arial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20"/>
      <name val="Arial"/>
      <family val="2"/>
    </font>
    <font>
      <sz val="14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4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10"/>
      <color indexed="48"/>
      <name val="Arial"/>
      <family val="2"/>
    </font>
    <font>
      <i/>
      <sz val="8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strike/>
      <sz val="12"/>
      <color indexed="10"/>
      <name val="Arial"/>
      <family val="2"/>
    </font>
    <font>
      <strike/>
      <sz val="12"/>
      <name val="Arial"/>
      <family val="2"/>
    </font>
    <font>
      <strike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strike/>
      <sz val="12"/>
      <color indexed="9"/>
      <name val="Arial"/>
      <family val="2"/>
    </font>
    <font>
      <strike/>
      <sz val="12"/>
      <color indexed="10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2"/>
      <color indexed="12"/>
      <name val="Arial"/>
      <family val="2"/>
    </font>
    <font>
      <i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20"/>
      <name val="Arial"/>
      <family val="2"/>
    </font>
    <font>
      <sz val="7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4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b/>
      <strike/>
      <sz val="12"/>
      <color indexed="48"/>
      <name val="Arial"/>
      <family val="2"/>
    </font>
    <font>
      <sz val="12"/>
      <color indexed="12"/>
      <name val="Arial"/>
      <family val="2"/>
    </font>
    <font>
      <i/>
      <sz val="9"/>
      <name val="Arial Cyr"/>
      <family val="0"/>
    </font>
    <font>
      <b/>
      <sz val="10"/>
      <color indexed="4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23"/>
      <name val="Arial"/>
      <family val="2"/>
    </font>
    <font>
      <i/>
      <sz val="9"/>
      <color indexed="9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9"/>
      <color indexed="48"/>
      <name val="Arial"/>
      <family val="2"/>
    </font>
    <font>
      <sz val="9"/>
      <color indexed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2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i/>
      <sz val="8"/>
      <name val="Arial Cyr"/>
      <family val="0"/>
    </font>
    <font>
      <b/>
      <sz val="16"/>
      <name val="Arial"/>
      <family val="2"/>
    </font>
    <font>
      <b/>
      <sz val="11"/>
      <name val="Arial Cyr"/>
      <family val="0"/>
    </font>
    <font>
      <i/>
      <sz val="12"/>
      <color indexed="10"/>
      <name val="Arial"/>
      <family val="2"/>
    </font>
    <font>
      <i/>
      <sz val="12"/>
      <color indexed="48"/>
      <name val="Arial"/>
      <family val="2"/>
    </font>
    <font>
      <sz val="12"/>
      <color indexed="55"/>
      <name val="Arial"/>
      <family val="2"/>
    </font>
    <font>
      <b/>
      <strike/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b/>
      <sz val="16"/>
      <color indexed="55"/>
      <name val="Arial"/>
      <family val="2"/>
    </font>
    <font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</cellStyleXfs>
  <cellXfs count="224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0" fillId="0" borderId="0" xfId="0" applyAlignment="1">
      <alignment wrapText="1"/>
    </xf>
    <xf numFmtId="166" fontId="0" fillId="0" borderId="0" xfId="0" applyNumberFormat="1" applyFont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Alignment="1">
      <alignment horizontal="right" vertical="center"/>
    </xf>
    <xf numFmtId="166" fontId="8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textRotation="90" wrapText="1"/>
    </xf>
    <xf numFmtId="164" fontId="10" fillId="0" borderId="1" xfId="0" applyFont="1" applyBorder="1" applyAlignment="1">
      <alignment horizontal="right" vertical="center" indent="1"/>
    </xf>
    <xf numFmtId="164" fontId="8" fillId="0" borderId="1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right" vertical="center" indent="1"/>
    </xf>
    <xf numFmtId="164" fontId="10" fillId="0" borderId="0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vertical="center" textRotation="90" wrapText="1"/>
    </xf>
    <xf numFmtId="166" fontId="0" fillId="0" borderId="7" xfId="0" applyNumberFormat="1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 textRotation="90" wrapText="1"/>
    </xf>
    <xf numFmtId="167" fontId="8" fillId="0" borderId="3" xfId="0" applyNumberFormat="1" applyFont="1" applyBorder="1" applyAlignment="1">
      <alignment horizontal="center" vertical="center" textRotation="90" wrapText="1"/>
    </xf>
    <xf numFmtId="167" fontId="11" fillId="0" borderId="3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164" fontId="8" fillId="0" borderId="9" xfId="0" applyFont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textRotation="90" wrapText="1"/>
    </xf>
    <xf numFmtId="166" fontId="0" fillId="0" borderId="0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/>
    </xf>
    <xf numFmtId="164" fontId="3" fillId="0" borderId="19" xfId="0" applyFont="1" applyBorder="1" applyAlignment="1">
      <alignment wrapText="1"/>
    </xf>
    <xf numFmtId="166" fontId="12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/>
    </xf>
    <xf numFmtId="164" fontId="3" fillId="0" borderId="20" xfId="0" applyFont="1" applyBorder="1" applyAlignment="1">
      <alignment vertical="center"/>
    </xf>
    <xf numFmtId="164" fontId="3" fillId="0" borderId="21" xfId="0" applyFont="1" applyBorder="1" applyAlignment="1">
      <alignment vertical="center" wrapText="1"/>
    </xf>
    <xf numFmtId="164" fontId="12" fillId="0" borderId="22" xfId="0" applyFont="1" applyBorder="1" applyAlignment="1">
      <alignment horizontal="center" vertical="center"/>
    </xf>
    <xf numFmtId="164" fontId="13" fillId="0" borderId="23" xfId="0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/>
    </xf>
    <xf numFmtId="164" fontId="12" fillId="0" borderId="23" xfId="0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 vertical="center"/>
    </xf>
    <xf numFmtId="166" fontId="12" fillId="0" borderId="25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28" xfId="0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12" fillId="0" borderId="8" xfId="0" applyFont="1" applyBorder="1" applyAlignment="1">
      <alignment horizontal="center" vertical="center"/>
    </xf>
    <xf numFmtId="164" fontId="13" fillId="0" borderId="29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164" fontId="14" fillId="0" borderId="29" xfId="0" applyFont="1" applyBorder="1" applyAlignment="1">
      <alignment horizontal="center" vertical="center"/>
    </xf>
    <xf numFmtId="164" fontId="12" fillId="0" borderId="29" xfId="0" applyFont="1" applyBorder="1" applyAlignment="1">
      <alignment horizontal="center" vertical="center"/>
    </xf>
    <xf numFmtId="164" fontId="15" fillId="0" borderId="9" xfId="0" applyFont="1" applyBorder="1" applyAlignment="1">
      <alignment horizontal="left" vertical="center" wrapText="1" indent="1"/>
    </xf>
    <xf numFmtId="168" fontId="12" fillId="0" borderId="25" xfId="0" applyNumberFormat="1" applyFont="1" applyBorder="1" applyAlignment="1">
      <alignment horizontal="center" vertical="center"/>
    </xf>
    <xf numFmtId="166" fontId="13" fillId="0" borderId="30" xfId="0" applyNumberFormat="1" applyFont="1" applyBorder="1" applyAlignment="1">
      <alignment horizontal="center" vertical="center" wrapText="1"/>
    </xf>
    <xf numFmtId="168" fontId="12" fillId="0" borderId="29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8" fontId="12" fillId="0" borderId="9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4" fontId="14" fillId="0" borderId="29" xfId="0" applyFont="1" applyBorder="1" applyAlignment="1" applyProtection="1">
      <alignment horizontal="center" vertical="center"/>
      <protection/>
    </xf>
    <xf numFmtId="164" fontId="12" fillId="0" borderId="15" xfId="0" applyFont="1" applyBorder="1" applyAlignment="1">
      <alignment horizontal="center" vertical="center"/>
    </xf>
    <xf numFmtId="164" fontId="13" fillId="0" borderId="31" xfId="0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 vertical="center"/>
    </xf>
    <xf numFmtId="164" fontId="14" fillId="0" borderId="31" xfId="0" applyFont="1" applyBorder="1" applyAlignment="1" applyProtection="1">
      <alignment horizontal="center" vertical="center"/>
      <protection/>
    </xf>
    <xf numFmtId="164" fontId="12" fillId="0" borderId="31" xfId="0" applyFont="1" applyBorder="1" applyAlignment="1">
      <alignment horizontal="center" vertical="center"/>
    </xf>
    <xf numFmtId="164" fontId="15" fillId="0" borderId="16" xfId="0" applyFont="1" applyBorder="1" applyAlignment="1">
      <alignment horizontal="left" vertical="center" wrapText="1" indent="1"/>
    </xf>
    <xf numFmtId="166" fontId="13" fillId="0" borderId="32" xfId="0" applyNumberFormat="1" applyFont="1" applyBorder="1" applyAlignment="1">
      <alignment horizontal="center" vertical="center" wrapText="1"/>
    </xf>
    <xf numFmtId="168" fontId="12" fillId="0" borderId="31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 vertical="center" wrapText="1"/>
    </xf>
    <xf numFmtId="168" fontId="12" fillId="0" borderId="16" xfId="0" applyNumberFormat="1" applyFont="1" applyBorder="1" applyAlignment="1">
      <alignment horizontal="center" vertical="center"/>
    </xf>
    <xf numFmtId="168" fontId="12" fillId="0" borderId="17" xfId="0" applyNumberFormat="1" applyFont="1" applyBorder="1" applyAlignment="1">
      <alignment horizontal="center" vertical="center"/>
    </xf>
    <xf numFmtId="164" fontId="3" fillId="0" borderId="19" xfId="0" applyFont="1" applyBorder="1" applyAlignment="1">
      <alignment vertical="center"/>
    </xf>
    <xf numFmtId="164" fontId="3" fillId="0" borderId="19" xfId="0" applyFont="1" applyBorder="1" applyAlignment="1">
      <alignment vertical="center" wrapText="1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left" vertical="center"/>
    </xf>
    <xf numFmtId="166" fontId="12" fillId="0" borderId="0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12" fillId="0" borderId="33" xfId="0" applyFont="1" applyBorder="1" applyAlignment="1">
      <alignment horizontal="center" vertical="center" wrapText="1"/>
    </xf>
    <xf numFmtId="164" fontId="13" fillId="0" borderId="34" xfId="0" applyFont="1" applyBorder="1" applyAlignment="1">
      <alignment horizontal="center" vertical="center" wrapText="1"/>
    </xf>
    <xf numFmtId="166" fontId="13" fillId="0" borderId="34" xfId="0" applyNumberFormat="1" applyFont="1" applyBorder="1" applyAlignment="1">
      <alignment horizontal="center" vertical="center" wrapText="1"/>
    </xf>
    <xf numFmtId="164" fontId="14" fillId="0" borderId="34" xfId="0" applyFont="1" applyBorder="1" applyAlignment="1" applyProtection="1">
      <alignment horizontal="center" vertical="center"/>
      <protection/>
    </xf>
    <xf numFmtId="164" fontId="16" fillId="0" borderId="34" xfId="0" applyFont="1" applyBorder="1" applyAlignment="1" applyProtection="1">
      <alignment horizontal="center" vertical="center"/>
      <protection/>
    </xf>
    <xf numFmtId="164" fontId="15" fillId="0" borderId="35" xfId="0" applyFont="1" applyBorder="1" applyAlignment="1" applyProtection="1">
      <alignment horizontal="left" vertical="center" wrapText="1" indent="1"/>
      <protection/>
    </xf>
    <xf numFmtId="164" fontId="13" fillId="0" borderId="36" xfId="0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4" fontId="13" fillId="0" borderId="34" xfId="0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/>
    </xf>
    <xf numFmtId="166" fontId="13" fillId="0" borderId="34" xfId="0" applyNumberFormat="1" applyFont="1" applyBorder="1" applyAlignment="1">
      <alignment horizontal="center" vertical="center"/>
    </xf>
    <xf numFmtId="168" fontId="12" fillId="0" borderId="37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vertical="center" wrapText="1"/>
    </xf>
    <xf numFmtId="166" fontId="3" fillId="0" borderId="39" xfId="0" applyNumberFormat="1" applyFont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 wrapText="1"/>
    </xf>
    <xf numFmtId="166" fontId="13" fillId="0" borderId="36" xfId="0" applyNumberFormat="1" applyFont="1" applyBorder="1" applyAlignment="1">
      <alignment horizontal="center" vertical="center" wrapText="1"/>
    </xf>
    <xf numFmtId="168" fontId="12" fillId="0" borderId="35" xfId="0" applyNumberFormat="1" applyFont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 wrapText="1"/>
    </xf>
    <xf numFmtId="164" fontId="14" fillId="0" borderId="23" xfId="0" applyFont="1" applyBorder="1" applyAlignment="1" applyProtection="1">
      <alignment horizontal="center" vertical="center"/>
      <protection/>
    </xf>
    <xf numFmtId="166" fontId="15" fillId="0" borderId="24" xfId="0" applyNumberFormat="1" applyFont="1" applyBorder="1" applyAlignment="1">
      <alignment horizontal="left" vertical="center" wrapText="1" indent="1"/>
    </xf>
    <xf numFmtId="164" fontId="13" fillId="0" borderId="26" xfId="0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center" vertical="center"/>
    </xf>
    <xf numFmtId="168" fontId="12" fillId="0" borderId="27" xfId="0" applyNumberFormat="1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left" vertical="center" wrapText="1" indent="1"/>
    </xf>
    <xf numFmtId="164" fontId="13" fillId="0" borderId="30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left" vertical="center" wrapText="1" indent="1"/>
    </xf>
    <xf numFmtId="164" fontId="13" fillId="0" borderId="32" xfId="0" applyFont="1" applyBorder="1" applyAlignment="1">
      <alignment horizontal="center" vertical="center"/>
    </xf>
    <xf numFmtId="166" fontId="3" fillId="0" borderId="40" xfId="0" applyNumberFormat="1" applyFont="1" applyBorder="1" applyAlignment="1">
      <alignment vertical="center" wrapText="1"/>
    </xf>
    <xf numFmtId="166" fontId="3" fillId="0" borderId="4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6" fontId="1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38" xfId="0" applyFont="1" applyBorder="1" applyAlignment="1">
      <alignment vertical="center"/>
    </xf>
    <xf numFmtId="164" fontId="3" fillId="0" borderId="39" xfId="0" applyFont="1" applyBorder="1" applyAlignment="1">
      <alignment vertical="center" wrapText="1"/>
    </xf>
    <xf numFmtId="164" fontId="12" fillId="0" borderId="33" xfId="0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 wrapText="1"/>
    </xf>
    <xf numFmtId="164" fontId="17" fillId="0" borderId="34" xfId="0" applyFont="1" applyBorder="1" applyAlignment="1">
      <alignment horizontal="center" vertical="center" wrapText="1"/>
    </xf>
    <xf numFmtId="166" fontId="18" fillId="0" borderId="37" xfId="0" applyNumberFormat="1" applyFont="1" applyBorder="1" applyAlignment="1">
      <alignment horizontal="left" vertical="center" wrapText="1" indent="1"/>
    </xf>
    <xf numFmtId="166" fontId="13" fillId="0" borderId="33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4" fontId="13" fillId="0" borderId="33" xfId="0" applyFont="1" applyBorder="1" applyAlignment="1">
      <alignment horizontal="center" vertical="center" wrapText="1"/>
    </xf>
    <xf numFmtId="167" fontId="14" fillId="0" borderId="34" xfId="0" applyNumberFormat="1" applyFont="1" applyBorder="1" applyAlignment="1">
      <alignment horizontal="center" vertical="center" wrapText="1"/>
    </xf>
    <xf numFmtId="167" fontId="12" fillId="0" borderId="34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>
      <alignment horizontal="center" vertical="center" wrapText="1"/>
    </xf>
    <xf numFmtId="164" fontId="13" fillId="0" borderId="25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left" vertical="center" wrapText="1"/>
    </xf>
    <xf numFmtId="164" fontId="5" fillId="0" borderId="42" xfId="0" applyFont="1" applyBorder="1" applyAlignment="1">
      <alignment vertical="center"/>
    </xf>
    <xf numFmtId="164" fontId="5" fillId="0" borderId="43" xfId="0" applyFont="1" applyBorder="1" applyAlignment="1">
      <alignment vertical="center" wrapText="1"/>
    </xf>
    <xf numFmtId="164" fontId="13" fillId="0" borderId="22" xfId="0" applyFont="1" applyBorder="1" applyAlignment="1">
      <alignment horizontal="center" vertical="center"/>
    </xf>
    <xf numFmtId="166" fontId="14" fillId="0" borderId="23" xfId="0" applyNumberFormat="1" applyFont="1" applyBorder="1" applyAlignment="1">
      <alignment horizontal="center" vertical="center" wrapText="1"/>
    </xf>
    <xf numFmtId="164" fontId="14" fillId="0" borderId="23" xfId="0" applyFont="1" applyBorder="1" applyAlignment="1">
      <alignment horizontal="center" vertical="center" wrapText="1"/>
    </xf>
    <xf numFmtId="164" fontId="15" fillId="0" borderId="23" xfId="0" applyFont="1" applyBorder="1" applyAlignment="1" applyProtection="1">
      <alignment horizontal="center" vertical="center"/>
      <protection/>
    </xf>
    <xf numFmtId="168" fontId="13" fillId="0" borderId="25" xfId="0" applyNumberFormat="1" applyFont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/>
    </xf>
    <xf numFmtId="164" fontId="14" fillId="0" borderId="31" xfId="0" applyFont="1" applyBorder="1" applyAlignment="1">
      <alignment horizontal="center" vertical="center"/>
    </xf>
    <xf numFmtId="166" fontId="14" fillId="0" borderId="31" xfId="0" applyNumberFormat="1" applyFont="1" applyBorder="1" applyAlignment="1">
      <alignment horizontal="center" vertical="center" wrapText="1"/>
    </xf>
    <xf numFmtId="164" fontId="14" fillId="0" borderId="31" xfId="0" applyFont="1" applyBorder="1" applyAlignment="1">
      <alignment horizontal="center" vertical="center" wrapText="1"/>
    </xf>
    <xf numFmtId="164" fontId="15" fillId="0" borderId="31" xfId="0" applyFont="1" applyBorder="1" applyAlignment="1" applyProtection="1">
      <alignment horizontal="center" vertical="center"/>
      <protection/>
    </xf>
    <xf numFmtId="166" fontId="13" fillId="0" borderId="32" xfId="0" applyNumberFormat="1" applyFont="1" applyBorder="1" applyAlignment="1">
      <alignment horizontal="center" vertical="center"/>
    </xf>
    <xf numFmtId="168" fontId="12" fillId="0" borderId="16" xfId="0" applyNumberFormat="1" applyFont="1" applyBorder="1" applyAlignment="1">
      <alignment horizontal="center" vertical="center" wrapText="1"/>
    </xf>
    <xf numFmtId="166" fontId="19" fillId="0" borderId="38" xfId="0" applyNumberFormat="1" applyFont="1" applyBorder="1" applyAlignment="1">
      <alignment vertical="center" wrapText="1"/>
    </xf>
    <xf numFmtId="166" fontId="19" fillId="0" borderId="39" xfId="0" applyNumberFormat="1" applyFont="1" applyBorder="1" applyAlignment="1">
      <alignment horizontal="center" vertical="center" wrapText="1"/>
    </xf>
    <xf numFmtId="164" fontId="13" fillId="0" borderId="23" xfId="0" applyFont="1" applyBorder="1" applyAlignment="1">
      <alignment horizontal="center" vertical="center" wrapText="1"/>
    </xf>
    <xf numFmtId="166" fontId="13" fillId="0" borderId="23" xfId="0" applyNumberFormat="1" applyFont="1" applyBorder="1" applyAlignment="1">
      <alignment horizontal="center" vertical="center" wrapText="1"/>
    </xf>
    <xf numFmtId="164" fontId="16" fillId="0" borderId="23" xfId="0" applyFont="1" applyBorder="1" applyAlignment="1" applyProtection="1">
      <alignment horizontal="center" vertical="center"/>
      <protection/>
    </xf>
    <xf numFmtId="164" fontId="15" fillId="0" borderId="24" xfId="0" applyFont="1" applyBorder="1" applyAlignment="1" applyProtection="1">
      <alignment horizontal="left" vertical="center" wrapText="1" indent="1"/>
      <protection/>
    </xf>
    <xf numFmtId="164" fontId="19" fillId="0" borderId="0" xfId="0" applyFont="1" applyBorder="1" applyAlignment="1">
      <alignment/>
    </xf>
    <xf numFmtId="164" fontId="13" fillId="0" borderId="31" xfId="0" applyFont="1" applyBorder="1" applyAlignment="1">
      <alignment horizontal="center" vertical="center" wrapText="1"/>
    </xf>
    <xf numFmtId="164" fontId="16" fillId="0" borderId="31" xfId="0" applyFont="1" applyBorder="1" applyAlignment="1" applyProtection="1">
      <alignment horizontal="center" vertical="center"/>
      <protection/>
    </xf>
    <xf numFmtId="164" fontId="15" fillId="0" borderId="16" xfId="0" applyFont="1" applyBorder="1" applyAlignment="1" applyProtection="1">
      <alignment horizontal="left" vertical="center" wrapText="1" indent="1"/>
      <protection/>
    </xf>
    <xf numFmtId="166" fontId="3" fillId="0" borderId="19" xfId="0" applyNumberFormat="1" applyFont="1" applyBorder="1" applyAlignment="1">
      <alignment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/>
    </xf>
    <xf numFmtId="166" fontId="15" fillId="0" borderId="34" xfId="0" applyNumberFormat="1" applyFont="1" applyBorder="1" applyAlignment="1">
      <alignment horizontal="left" vertical="center" wrapText="1" indent="1"/>
    </xf>
    <xf numFmtId="168" fontId="12" fillId="0" borderId="34" xfId="0" applyNumberFormat="1" applyFont="1" applyBorder="1" applyAlignment="1">
      <alignment horizontal="center" vertical="center" wrapText="1"/>
    </xf>
    <xf numFmtId="164" fontId="3" fillId="0" borderId="40" xfId="0" applyFont="1" applyBorder="1" applyAlignment="1">
      <alignment vertical="center"/>
    </xf>
    <xf numFmtId="164" fontId="3" fillId="0" borderId="41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 wrapText="1"/>
    </xf>
    <xf numFmtId="164" fontId="3" fillId="0" borderId="23" xfId="0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4" fontId="20" fillId="0" borderId="23" xfId="0" applyFont="1" applyBorder="1" applyAlignment="1">
      <alignment horizontal="center" vertical="center" wrapText="1"/>
    </xf>
    <xf numFmtId="164" fontId="21" fillId="0" borderId="23" xfId="0" applyFont="1" applyBorder="1" applyAlignment="1" applyProtection="1">
      <alignment horizontal="center" vertical="center"/>
      <protection/>
    </xf>
    <xf numFmtId="164" fontId="1" fillId="0" borderId="24" xfId="0" applyFont="1" applyBorder="1" applyAlignment="1">
      <alignment horizontal="left" vertical="center" wrapText="1" indent="1"/>
    </xf>
    <xf numFmtId="168" fontId="6" fillId="0" borderId="25" xfId="0" applyNumberFormat="1" applyFont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 wrapText="1"/>
    </xf>
    <xf numFmtId="168" fontId="6" fillId="0" borderId="27" xfId="0" applyNumberFormat="1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6" fontId="3" fillId="0" borderId="31" xfId="0" applyNumberFormat="1" applyFont="1" applyBorder="1" applyAlignment="1">
      <alignment horizontal="center" vertical="center" wrapText="1"/>
    </xf>
    <xf numFmtId="164" fontId="20" fillId="0" borderId="31" xfId="0" applyFont="1" applyBorder="1" applyAlignment="1">
      <alignment horizontal="center" vertical="center" wrapText="1"/>
    </xf>
    <xf numFmtId="164" fontId="21" fillId="0" borderId="31" xfId="0" applyFont="1" applyBorder="1" applyAlignment="1" applyProtection="1">
      <alignment horizontal="center" vertical="center"/>
      <protection/>
    </xf>
    <xf numFmtId="164" fontId="1" fillId="0" borderId="16" xfId="0" applyFont="1" applyBorder="1" applyAlignment="1">
      <alignment horizontal="left" vertical="center" wrapText="1" indent="1"/>
    </xf>
    <xf numFmtId="166" fontId="3" fillId="0" borderId="32" xfId="0" applyNumberFormat="1" applyFont="1" applyBorder="1" applyAlignment="1">
      <alignment horizontal="center" vertical="center"/>
    </xf>
    <xf numFmtId="168" fontId="6" fillId="0" borderId="31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 wrapText="1"/>
    </xf>
    <xf numFmtId="168" fontId="6" fillId="0" borderId="17" xfId="0" applyNumberFormat="1" applyFont="1" applyBorder="1" applyAlignment="1">
      <alignment horizontal="center" vertical="center"/>
    </xf>
    <xf numFmtId="164" fontId="3" fillId="0" borderId="33" xfId="0" applyFont="1" applyBorder="1" applyAlignment="1">
      <alignment horizontal="center" vertical="center" wrapText="1"/>
    </xf>
    <xf numFmtId="164" fontId="3" fillId="0" borderId="34" xfId="0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167" fontId="5" fillId="0" borderId="34" xfId="0" applyNumberFormat="1" applyFont="1" applyBorder="1" applyAlignment="1">
      <alignment horizontal="center" vertical="center" wrapText="1"/>
    </xf>
    <xf numFmtId="167" fontId="4" fillId="0" borderId="34" xfId="0" applyNumberFormat="1" applyFont="1" applyBorder="1" applyAlignment="1">
      <alignment horizontal="center" vertical="center" wrapText="1"/>
    </xf>
    <xf numFmtId="164" fontId="3" fillId="0" borderId="44" xfId="0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 wrapText="1"/>
    </xf>
    <xf numFmtId="164" fontId="3" fillId="0" borderId="25" xfId="0" applyFont="1" applyBorder="1" applyAlignment="1">
      <alignment horizontal="center" vertical="center" wrapText="1"/>
    </xf>
    <xf numFmtId="166" fontId="3" fillId="0" borderId="36" xfId="0" applyNumberFormat="1" applyFont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 wrapText="1"/>
    </xf>
    <xf numFmtId="164" fontId="5" fillId="0" borderId="11" xfId="0" applyFont="1" applyBorder="1" applyAlignment="1">
      <alignment vertical="center"/>
    </xf>
    <xf numFmtId="164" fontId="5" fillId="0" borderId="45" xfId="0" applyFont="1" applyBorder="1" applyAlignment="1">
      <alignment vertical="center" wrapText="1"/>
    </xf>
    <xf numFmtId="164" fontId="4" fillId="0" borderId="22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 wrapText="1"/>
    </xf>
    <xf numFmtId="164" fontId="6" fillId="0" borderId="23" xfId="0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29" xfId="0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center" vertical="center" wrapText="1"/>
    </xf>
    <xf numFmtId="164" fontId="5" fillId="0" borderId="29" xfId="0" applyFont="1" applyBorder="1" applyAlignment="1" applyProtection="1">
      <alignment horizontal="center" vertical="center"/>
      <protection/>
    </xf>
    <xf numFmtId="164" fontId="21" fillId="0" borderId="29" xfId="0" applyFont="1" applyBorder="1" applyAlignment="1" applyProtection="1">
      <alignment horizontal="center" vertical="center"/>
      <protection/>
    </xf>
    <xf numFmtId="164" fontId="1" fillId="0" borderId="9" xfId="0" applyFont="1" applyBorder="1" applyAlignment="1">
      <alignment horizontal="left" vertical="center" wrapText="1" indent="1"/>
    </xf>
    <xf numFmtId="166" fontId="3" fillId="0" borderId="30" xfId="0" applyNumberFormat="1" applyFont="1" applyBorder="1" applyAlignment="1">
      <alignment horizontal="center" vertical="center"/>
    </xf>
    <xf numFmtId="168" fontId="6" fillId="0" borderId="29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5" fillId="0" borderId="31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4" fontId="5" fillId="0" borderId="45" xfId="0" applyFont="1" applyBorder="1" applyAlignment="1">
      <alignment wrapText="1"/>
    </xf>
    <xf numFmtId="166" fontId="22" fillId="0" borderId="24" xfId="0" applyNumberFormat="1" applyFont="1" applyBorder="1" applyAlignment="1">
      <alignment horizontal="left" vertical="center" wrapText="1" indent="1"/>
    </xf>
    <xf numFmtId="164" fontId="5" fillId="0" borderId="31" xfId="0" applyFont="1" applyBorder="1" applyAlignment="1" applyProtection="1">
      <alignment horizontal="center" vertical="center"/>
      <protection/>
    </xf>
    <xf numFmtId="166" fontId="22" fillId="0" borderId="16" xfId="0" applyNumberFormat="1" applyFont="1" applyBorder="1" applyAlignment="1">
      <alignment horizontal="left" vertical="center" wrapText="1" indent="1"/>
    </xf>
    <xf numFmtId="166" fontId="3" fillId="0" borderId="32" xfId="0" applyNumberFormat="1" applyFont="1" applyBorder="1" applyAlignment="1" applyProtection="1">
      <alignment horizontal="center" vertical="center"/>
      <protection locked="0"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 wrapText="1"/>
    </xf>
    <xf numFmtId="164" fontId="5" fillId="0" borderId="23" xfId="0" applyFont="1" applyBorder="1" applyAlignment="1" applyProtection="1">
      <alignment horizontal="center" vertical="center"/>
      <protection/>
    </xf>
    <xf numFmtId="164" fontId="1" fillId="0" borderId="24" xfId="0" applyFont="1" applyBorder="1" applyAlignment="1" applyProtection="1">
      <alignment horizontal="left" vertical="center" wrapText="1" indent="1"/>
      <protection/>
    </xf>
    <xf numFmtId="166" fontId="3" fillId="0" borderId="26" xfId="0" applyNumberFormat="1" applyFont="1" applyBorder="1" applyAlignment="1">
      <alignment horizontal="center" vertical="center" wrapText="1"/>
    </xf>
    <xf numFmtId="164" fontId="1" fillId="0" borderId="16" xfId="0" applyFont="1" applyBorder="1" applyAlignment="1" applyProtection="1">
      <alignment horizontal="left" vertical="center" wrapText="1" indent="1"/>
      <protection/>
    </xf>
    <xf numFmtId="166" fontId="3" fillId="0" borderId="32" xfId="0" applyNumberFormat="1" applyFont="1" applyBorder="1" applyAlignment="1">
      <alignment horizontal="center" vertical="center" wrapText="1"/>
    </xf>
    <xf numFmtId="164" fontId="5" fillId="0" borderId="46" xfId="0" applyFont="1" applyBorder="1" applyAlignment="1">
      <alignment vertical="center"/>
    </xf>
    <xf numFmtId="164" fontId="5" fillId="0" borderId="47" xfId="0" applyFont="1" applyBorder="1" applyAlignment="1">
      <alignment vertical="center" wrapText="1"/>
    </xf>
    <xf numFmtId="164" fontId="4" fillId="0" borderId="33" xfId="0" applyFont="1" applyBorder="1" applyAlignment="1">
      <alignment horizontal="center" vertical="center"/>
    </xf>
    <xf numFmtId="164" fontId="5" fillId="0" borderId="34" xfId="0" applyFont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6" fontId="20" fillId="0" borderId="34" xfId="0" applyNumberFormat="1" applyFont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6" fontId="22" fillId="0" borderId="35" xfId="0" applyNumberFormat="1" applyFont="1" applyBorder="1" applyAlignment="1">
      <alignment horizontal="left" vertical="center" wrapText="1" indent="1"/>
    </xf>
    <xf numFmtId="166" fontId="3" fillId="0" borderId="36" xfId="0" applyNumberFormat="1" applyFont="1" applyBorder="1" applyAlignment="1">
      <alignment horizontal="center" vertical="center" wrapText="1"/>
    </xf>
    <xf numFmtId="168" fontId="6" fillId="0" borderId="34" xfId="0" applyNumberFormat="1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164" fontId="5" fillId="0" borderId="34" xfId="0" applyFont="1" applyBorder="1" applyAlignment="1" applyProtection="1">
      <alignment horizontal="center" vertical="center"/>
      <protection/>
    </xf>
    <xf numFmtId="164" fontId="21" fillId="0" borderId="34" xfId="0" applyFont="1" applyBorder="1" applyAlignment="1" applyProtection="1">
      <alignment horizontal="center" vertical="center"/>
      <protection/>
    </xf>
    <xf numFmtId="164" fontId="0" fillId="0" borderId="35" xfId="0" applyFont="1" applyBorder="1" applyAlignment="1">
      <alignment horizontal="left" vertical="center" wrapText="1" indent="1"/>
    </xf>
    <xf numFmtId="164" fontId="6" fillId="0" borderId="34" xfId="0" applyFont="1" applyBorder="1" applyAlignment="1">
      <alignment horizontal="center" vertical="center"/>
    </xf>
    <xf numFmtId="164" fontId="3" fillId="0" borderId="36" xfId="0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 wrapText="1"/>
    </xf>
    <xf numFmtId="164" fontId="1" fillId="0" borderId="35" xfId="0" applyFont="1" applyBorder="1" applyAlignment="1">
      <alignment horizontal="left" vertical="center" wrapText="1" indent="1"/>
    </xf>
    <xf numFmtId="166" fontId="3" fillId="0" borderId="48" xfId="0" applyNumberFormat="1" applyFont="1" applyBorder="1" applyAlignment="1">
      <alignment vertical="center" wrapText="1"/>
    </xf>
    <xf numFmtId="166" fontId="3" fillId="0" borderId="49" xfId="0" applyNumberFormat="1" applyFont="1" applyBorder="1" applyAlignment="1">
      <alignment horizontal="center" vertical="center" wrapText="1"/>
    </xf>
    <xf numFmtId="168" fontId="6" fillId="0" borderId="5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Alignment="1">
      <alignment wrapText="1"/>
    </xf>
    <xf numFmtId="166" fontId="3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right" vertical="center" indent="1"/>
    </xf>
    <xf numFmtId="164" fontId="0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5" fillId="0" borderId="0" xfId="0" applyFont="1" applyAlignment="1">
      <alignment/>
    </xf>
    <xf numFmtId="164" fontId="0" fillId="0" borderId="0" xfId="0" applyFont="1" applyAlignment="1">
      <alignment horizontal="left" vertical="center" indent="1"/>
    </xf>
    <xf numFmtId="164" fontId="26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right" vertical="center" indent="1"/>
    </xf>
    <xf numFmtId="164" fontId="25" fillId="0" borderId="0" xfId="0" applyFont="1" applyBorder="1" applyAlignment="1">
      <alignment horizontal="right"/>
    </xf>
    <xf numFmtId="164" fontId="25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right"/>
    </xf>
    <xf numFmtId="164" fontId="26" fillId="0" borderId="0" xfId="0" applyFont="1" applyAlignment="1">
      <alignment/>
    </xf>
    <xf numFmtId="164" fontId="8" fillId="0" borderId="51" xfId="0" applyFont="1" applyBorder="1" applyAlignment="1">
      <alignment horizontal="center" vertical="center" textRotation="90" wrapText="1"/>
    </xf>
    <xf numFmtId="166" fontId="30" fillId="0" borderId="51" xfId="0" applyNumberFormat="1" applyFont="1" applyBorder="1" applyAlignment="1">
      <alignment horizontal="center" vertical="center" textRotation="90" wrapText="1"/>
    </xf>
    <xf numFmtId="164" fontId="31" fillId="0" borderId="51" xfId="0" applyFont="1" applyBorder="1" applyAlignment="1">
      <alignment horizontal="center" vertical="center"/>
    </xf>
    <xf numFmtId="164" fontId="32" fillId="0" borderId="51" xfId="0" applyFont="1" applyBorder="1" applyAlignment="1">
      <alignment horizontal="center" vertical="center" wrapText="1"/>
    </xf>
    <xf numFmtId="166" fontId="33" fillId="0" borderId="52" xfId="0" applyNumberFormat="1" applyFont="1" applyBorder="1" applyAlignment="1">
      <alignment horizontal="center" vertical="center" wrapText="1"/>
    </xf>
    <xf numFmtId="166" fontId="34" fillId="0" borderId="51" xfId="0" applyNumberFormat="1" applyFont="1" applyBorder="1" applyAlignment="1">
      <alignment horizontal="center" vertical="center" wrapText="1"/>
    </xf>
    <xf numFmtId="166" fontId="35" fillId="0" borderId="53" xfId="0" applyNumberFormat="1" applyFont="1" applyBorder="1" applyAlignment="1">
      <alignment horizontal="center" vertical="center" wrapText="1"/>
    </xf>
    <xf numFmtId="168" fontId="30" fillId="0" borderId="54" xfId="0" applyNumberFormat="1" applyFont="1" applyBorder="1" applyAlignment="1">
      <alignment horizontal="center" vertical="center" wrapText="1"/>
    </xf>
    <xf numFmtId="167" fontId="35" fillId="0" borderId="53" xfId="0" applyNumberFormat="1" applyFont="1" applyBorder="1" applyAlignment="1">
      <alignment horizontal="center" vertical="center" wrapText="1"/>
    </xf>
    <xf numFmtId="168" fontId="30" fillId="0" borderId="55" xfId="0" applyNumberFormat="1" applyFont="1" applyBorder="1" applyAlignment="1">
      <alignment horizontal="center" vertical="center" wrapText="1"/>
    </xf>
    <xf numFmtId="164" fontId="36" fillId="0" borderId="51" xfId="0" applyFont="1" applyBorder="1" applyAlignment="1">
      <alignment horizontal="center" vertical="center" wrapText="1"/>
    </xf>
    <xf numFmtId="166" fontId="37" fillId="0" borderId="56" xfId="0" applyNumberFormat="1" applyFont="1" applyBorder="1" applyAlignment="1">
      <alignment horizontal="center" vertical="center" wrapText="1"/>
    </xf>
    <xf numFmtId="164" fontId="38" fillId="0" borderId="57" xfId="0" applyFont="1" applyBorder="1" applyAlignment="1">
      <alignment horizontal="center" vertical="center"/>
    </xf>
    <xf numFmtId="164" fontId="39" fillId="0" borderId="57" xfId="0" applyFont="1" applyBorder="1" applyAlignment="1">
      <alignment horizontal="center" vertical="center" wrapText="1"/>
    </xf>
    <xf numFmtId="166" fontId="38" fillId="0" borderId="58" xfId="0" applyNumberFormat="1" applyFont="1" applyBorder="1" applyAlignment="1">
      <alignment horizontal="center" vertical="center"/>
    </xf>
    <xf numFmtId="168" fontId="38" fillId="0" borderId="59" xfId="0" applyNumberFormat="1" applyFont="1" applyBorder="1" applyAlignment="1">
      <alignment horizontal="center" vertical="center" wrapText="1"/>
    </xf>
    <xf numFmtId="167" fontId="38" fillId="0" borderId="58" xfId="0" applyNumberFormat="1" applyFont="1" applyBorder="1" applyAlignment="1">
      <alignment horizontal="center" vertical="center"/>
    </xf>
    <xf numFmtId="168" fontId="38" fillId="0" borderId="55" xfId="0" applyNumberFormat="1" applyFont="1" applyBorder="1" applyAlignment="1">
      <alignment horizontal="center" vertical="center" wrapText="1"/>
    </xf>
    <xf numFmtId="166" fontId="30" fillId="0" borderId="39" xfId="0" applyNumberFormat="1" applyFont="1" applyBorder="1" applyAlignment="1">
      <alignment horizontal="center" wrapText="1"/>
    </xf>
    <xf numFmtId="164" fontId="31" fillId="0" borderId="6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right" vertical="center" indent="1"/>
    </xf>
    <xf numFmtId="168" fontId="26" fillId="0" borderId="0" xfId="0" applyNumberFormat="1" applyFont="1" applyBorder="1" applyAlignment="1">
      <alignment horizontal="right" vertical="center" indent="1"/>
    </xf>
    <xf numFmtId="164" fontId="26" fillId="0" borderId="0" xfId="0" applyFont="1" applyBorder="1" applyAlignment="1">
      <alignment/>
    </xf>
    <xf numFmtId="164" fontId="40" fillId="0" borderId="61" xfId="0" applyFont="1" applyBorder="1" applyAlignment="1">
      <alignment horizontal="center" wrapText="1"/>
    </xf>
    <xf numFmtId="166" fontId="30" fillId="0" borderId="62" xfId="0" applyNumberFormat="1" applyFont="1" applyBorder="1" applyAlignment="1">
      <alignment horizontal="center" wrapText="1"/>
    </xf>
    <xf numFmtId="164" fontId="26" fillId="0" borderId="63" xfId="0" applyFont="1" applyBorder="1" applyAlignment="1">
      <alignment/>
    </xf>
    <xf numFmtId="164" fontId="40" fillId="0" borderId="64" xfId="0" applyFont="1" applyBorder="1" applyAlignment="1">
      <alignment horizontal="left" vertical="center" wrapText="1" indent="1"/>
    </xf>
    <xf numFmtId="164" fontId="39" fillId="0" borderId="65" xfId="0" applyFont="1" applyBorder="1" applyAlignment="1">
      <alignment horizontal="center" wrapText="1"/>
    </xf>
    <xf numFmtId="166" fontId="41" fillId="0" borderId="66" xfId="0" applyNumberFormat="1" applyFont="1" applyBorder="1" applyAlignment="1">
      <alignment horizontal="center"/>
    </xf>
    <xf numFmtId="168" fontId="40" fillId="0" borderId="35" xfId="0" applyNumberFormat="1" applyFont="1" applyBorder="1" applyAlignment="1">
      <alignment horizontal="right" vertical="center" wrapText="1" indent="1"/>
    </xf>
    <xf numFmtId="167" fontId="41" fillId="0" borderId="66" xfId="0" applyNumberFormat="1" applyFont="1" applyBorder="1" applyAlignment="1">
      <alignment horizontal="center"/>
    </xf>
    <xf numFmtId="168" fontId="42" fillId="0" borderId="67" xfId="0" applyNumberFormat="1" applyFont="1" applyBorder="1" applyAlignment="1">
      <alignment horizontal="right" vertical="center" indent="1"/>
    </xf>
    <xf numFmtId="164" fontId="26" fillId="0" borderId="0" xfId="0" applyFont="1" applyAlignment="1">
      <alignment/>
    </xf>
    <xf numFmtId="164" fontId="43" fillId="0" borderId="68" xfId="0" applyFont="1" applyBorder="1" applyAlignment="1">
      <alignment horizontal="center" vertical="center" wrapText="1"/>
    </xf>
    <xf numFmtId="166" fontId="44" fillId="0" borderId="1" xfId="0" applyNumberFormat="1" applyFont="1" applyBorder="1" applyAlignment="1">
      <alignment horizontal="center" vertical="center" wrapText="1"/>
    </xf>
    <xf numFmtId="164" fontId="26" fillId="0" borderId="69" xfId="0" applyFont="1" applyBorder="1" applyAlignment="1">
      <alignment vertical="center"/>
    </xf>
    <xf numFmtId="164" fontId="43" fillId="0" borderId="1" xfId="0" applyFont="1" applyBorder="1" applyAlignment="1">
      <alignment horizontal="left" vertical="center" wrapText="1" indent="1"/>
    </xf>
    <xf numFmtId="166" fontId="45" fillId="0" borderId="70" xfId="0" applyNumberFormat="1" applyFont="1" applyBorder="1" applyAlignment="1">
      <alignment horizontal="center" vertical="center"/>
    </xf>
    <xf numFmtId="168" fontId="40" fillId="0" borderId="24" xfId="0" applyNumberFormat="1" applyFont="1" applyBorder="1" applyAlignment="1">
      <alignment horizontal="right" vertical="center" wrapText="1" indent="1"/>
    </xf>
    <xf numFmtId="166" fontId="41" fillId="0" borderId="70" xfId="0" applyNumberFormat="1" applyFont="1" applyBorder="1" applyAlignment="1">
      <alignment horizontal="center" vertical="center"/>
    </xf>
    <xf numFmtId="168" fontId="23" fillId="0" borderId="71" xfId="0" applyNumberFormat="1" applyFont="1" applyBorder="1" applyAlignment="1">
      <alignment horizontal="right" vertical="center" indent="1"/>
    </xf>
    <xf numFmtId="164" fontId="26" fillId="0" borderId="0" xfId="0" applyFont="1" applyBorder="1" applyAlignment="1">
      <alignment vertical="center"/>
    </xf>
    <xf numFmtId="164" fontId="43" fillId="0" borderId="72" xfId="0" applyFont="1" applyBorder="1" applyAlignment="1">
      <alignment horizontal="center" vertical="center" wrapText="1"/>
    </xf>
    <xf numFmtId="166" fontId="44" fillId="0" borderId="3" xfId="0" applyNumberFormat="1" applyFont="1" applyBorder="1" applyAlignment="1">
      <alignment horizontal="center" vertical="center" wrapText="1"/>
    </xf>
    <xf numFmtId="164" fontId="26" fillId="0" borderId="4" xfId="0" applyFont="1" applyBorder="1" applyAlignment="1">
      <alignment vertical="center"/>
    </xf>
    <xf numFmtId="164" fontId="43" fillId="0" borderId="3" xfId="0" applyFont="1" applyBorder="1" applyAlignment="1">
      <alignment horizontal="left" vertical="center" wrapText="1" indent="1"/>
    </xf>
    <xf numFmtId="166" fontId="45" fillId="0" borderId="73" xfId="0" applyNumberFormat="1" applyFont="1" applyBorder="1" applyAlignment="1">
      <alignment horizontal="center" vertical="center"/>
    </xf>
    <xf numFmtId="168" fontId="40" fillId="0" borderId="9" xfId="0" applyNumberFormat="1" applyFont="1" applyBorder="1" applyAlignment="1">
      <alignment horizontal="right" vertical="center" wrapText="1" indent="1"/>
    </xf>
    <xf numFmtId="166" fontId="41" fillId="0" borderId="73" xfId="0" applyNumberFormat="1" applyFont="1" applyBorder="1" applyAlignment="1">
      <alignment horizontal="center" vertical="center"/>
    </xf>
    <xf numFmtId="168" fontId="23" fillId="0" borderId="74" xfId="0" applyNumberFormat="1" applyFont="1" applyBorder="1" applyAlignment="1">
      <alignment horizontal="right" vertical="center" indent="1"/>
    </xf>
    <xf numFmtId="164" fontId="26" fillId="0" borderId="0" xfId="0" applyFont="1" applyAlignment="1">
      <alignment vertical="center"/>
    </xf>
    <xf numFmtId="166" fontId="44" fillId="0" borderId="5" xfId="0" applyNumberFormat="1" applyFont="1" applyBorder="1" applyAlignment="1">
      <alignment horizontal="center" vertical="center" wrapText="1"/>
    </xf>
    <xf numFmtId="164" fontId="43" fillId="0" borderId="75" xfId="0" applyFont="1" applyBorder="1" applyAlignment="1">
      <alignment horizontal="center" vertical="center" wrapText="1"/>
    </xf>
    <xf numFmtId="166" fontId="44" fillId="0" borderId="76" xfId="0" applyNumberFormat="1" applyFont="1" applyBorder="1" applyAlignment="1">
      <alignment horizontal="center" vertical="center" wrapText="1"/>
    </xf>
    <xf numFmtId="164" fontId="26" fillId="0" borderId="77" xfId="0" applyFont="1" applyBorder="1" applyAlignment="1">
      <alignment vertical="center"/>
    </xf>
    <xf numFmtId="164" fontId="43" fillId="0" borderId="76" xfId="0" applyFont="1" applyBorder="1" applyAlignment="1">
      <alignment horizontal="left" vertical="center" wrapText="1" indent="1"/>
    </xf>
    <xf numFmtId="166" fontId="45" fillId="0" borderId="78" xfId="0" applyNumberFormat="1" applyFont="1" applyBorder="1" applyAlignment="1">
      <alignment horizontal="center" vertical="center"/>
    </xf>
    <xf numFmtId="168" fontId="40" fillId="0" borderId="79" xfId="0" applyNumberFormat="1" applyFont="1" applyBorder="1" applyAlignment="1">
      <alignment horizontal="right" vertical="center" wrapText="1" indent="1"/>
    </xf>
    <xf numFmtId="166" fontId="41" fillId="0" borderId="78" xfId="0" applyNumberFormat="1" applyFont="1" applyBorder="1" applyAlignment="1">
      <alignment horizontal="center" vertical="center"/>
    </xf>
    <xf numFmtId="168" fontId="23" fillId="0" borderId="80" xfId="0" applyNumberFormat="1" applyFont="1" applyBorder="1" applyAlignment="1">
      <alignment horizontal="right" vertical="center" indent="1"/>
    </xf>
    <xf numFmtId="166" fontId="23" fillId="0" borderId="24" xfId="0" applyNumberFormat="1" applyFont="1" applyBorder="1" applyAlignment="1">
      <alignment horizontal="right" vertical="center" indent="1"/>
    </xf>
    <xf numFmtId="167" fontId="45" fillId="0" borderId="70" xfId="0" applyNumberFormat="1" applyFont="1" applyBorder="1" applyAlignment="1">
      <alignment horizontal="center" vertical="center"/>
    </xf>
    <xf numFmtId="168" fontId="40" fillId="0" borderId="71" xfId="0" applyNumberFormat="1" applyFont="1" applyBorder="1" applyAlignment="1">
      <alignment horizontal="right" vertical="center" wrapText="1" indent="1"/>
    </xf>
    <xf numFmtId="166" fontId="23" fillId="0" borderId="9" xfId="0" applyNumberFormat="1" applyFont="1" applyBorder="1" applyAlignment="1">
      <alignment horizontal="right" vertical="center" indent="1"/>
    </xf>
    <xf numFmtId="167" fontId="45" fillId="0" borderId="73" xfId="0" applyNumberFormat="1" applyFont="1" applyBorder="1" applyAlignment="1">
      <alignment horizontal="center" vertical="center"/>
    </xf>
    <xf numFmtId="168" fontId="40" fillId="0" borderId="74" xfId="0" applyNumberFormat="1" applyFont="1" applyBorder="1" applyAlignment="1">
      <alignment horizontal="right" vertical="center" wrapText="1" indent="1"/>
    </xf>
    <xf numFmtId="164" fontId="36" fillId="0" borderId="72" xfId="0" applyFont="1" applyBorder="1" applyAlignment="1">
      <alignment horizontal="center" vertical="center"/>
    </xf>
    <xf numFmtId="166" fontId="37" fillId="0" borderId="3" xfId="0" applyNumberFormat="1" applyFont="1" applyBorder="1" applyAlignment="1">
      <alignment horizontal="center" vertical="center"/>
    </xf>
    <xf numFmtId="164" fontId="43" fillId="0" borderId="81" xfId="0" applyFont="1" applyBorder="1" applyAlignment="1">
      <alignment horizontal="center" vertical="center" wrapText="1"/>
    </xf>
    <xf numFmtId="166" fontId="44" fillId="0" borderId="14" xfId="0" applyNumberFormat="1" applyFont="1" applyBorder="1" applyAlignment="1">
      <alignment horizontal="center" vertical="center" wrapText="1"/>
    </xf>
    <xf numFmtId="164" fontId="26" fillId="0" borderId="18" xfId="0" applyFont="1" applyBorder="1" applyAlignment="1">
      <alignment vertical="center"/>
    </xf>
    <xf numFmtId="164" fontId="43" fillId="0" borderId="14" xfId="0" applyFont="1" applyBorder="1" applyAlignment="1">
      <alignment horizontal="left" vertical="center" wrapText="1" indent="1"/>
    </xf>
    <xf numFmtId="166" fontId="41" fillId="0" borderId="82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right" vertical="center" indent="1"/>
    </xf>
    <xf numFmtId="167" fontId="45" fillId="0" borderId="82" xfId="0" applyNumberFormat="1" applyFont="1" applyBorder="1" applyAlignment="1">
      <alignment horizontal="center" vertical="center"/>
    </xf>
    <xf numFmtId="168" fontId="40" fillId="0" borderId="83" xfId="0" applyNumberFormat="1" applyFont="1" applyBorder="1" applyAlignment="1">
      <alignment horizontal="right" vertical="center" wrapText="1" indent="1"/>
    </xf>
    <xf numFmtId="164" fontId="40" fillId="0" borderId="68" xfId="0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4" fontId="40" fillId="0" borderId="84" xfId="0" applyFont="1" applyBorder="1" applyAlignment="1">
      <alignment horizontal="left" vertical="center" wrapText="1" indent="1"/>
    </xf>
    <xf numFmtId="164" fontId="39" fillId="0" borderId="85" xfId="0" applyFont="1" applyBorder="1" applyAlignment="1">
      <alignment horizontal="left" vertical="center" wrapText="1" indent="1"/>
    </xf>
    <xf numFmtId="167" fontId="41" fillId="0" borderId="70" xfId="0" applyNumberFormat="1" applyFont="1" applyBorder="1" applyAlignment="1">
      <alignment horizontal="center" vertical="center"/>
    </xf>
    <xf numFmtId="168" fontId="42" fillId="0" borderId="71" xfId="0" applyNumberFormat="1" applyFont="1" applyBorder="1" applyAlignment="1">
      <alignment horizontal="right" vertical="center" indent="1"/>
    </xf>
    <xf numFmtId="164" fontId="43" fillId="0" borderId="5" xfId="0" applyFont="1" applyBorder="1" applyAlignment="1">
      <alignment horizontal="left" vertical="center" wrapText="1" indent="1"/>
    </xf>
    <xf numFmtId="164" fontId="39" fillId="0" borderId="86" xfId="0" applyFont="1" applyBorder="1" applyAlignment="1">
      <alignment horizontal="left" vertical="center" indent="1"/>
    </xf>
    <xf numFmtId="164" fontId="36" fillId="0" borderId="81" xfId="0" applyFont="1" applyBorder="1" applyAlignment="1">
      <alignment horizontal="center" vertical="center"/>
    </xf>
    <xf numFmtId="166" fontId="37" fillId="0" borderId="14" xfId="0" applyNumberFormat="1" applyFont="1" applyBorder="1" applyAlignment="1">
      <alignment horizontal="center" vertical="center"/>
    </xf>
    <xf numFmtId="166" fontId="45" fillId="0" borderId="82" xfId="0" applyNumberFormat="1" applyFont="1" applyBorder="1" applyAlignment="1">
      <alignment horizontal="center" vertical="center"/>
    </xf>
    <xf numFmtId="168" fontId="40" fillId="0" borderId="16" xfId="0" applyNumberFormat="1" applyFont="1" applyBorder="1" applyAlignment="1">
      <alignment horizontal="right" vertical="center" wrapText="1" indent="1"/>
    </xf>
    <xf numFmtId="168" fontId="23" fillId="0" borderId="83" xfId="0" applyNumberFormat="1" applyFont="1" applyBorder="1" applyAlignment="1">
      <alignment horizontal="right" vertical="center" indent="1"/>
    </xf>
    <xf numFmtId="164" fontId="43" fillId="0" borderId="87" xfId="0" applyFont="1" applyBorder="1" applyAlignment="1">
      <alignment horizontal="center" vertical="center" wrapText="1"/>
    </xf>
    <xf numFmtId="166" fontId="44" fillId="0" borderId="25" xfId="0" applyNumberFormat="1" applyFont="1" applyBorder="1" applyAlignment="1">
      <alignment horizontal="center" vertical="center" wrapText="1"/>
    </xf>
    <xf numFmtId="164" fontId="43" fillId="0" borderId="88" xfId="0" applyFont="1" applyBorder="1" applyAlignment="1">
      <alignment horizontal="left" vertical="center" wrapText="1" indent="1"/>
    </xf>
    <xf numFmtId="164" fontId="39" fillId="0" borderId="89" xfId="0" applyFont="1" applyBorder="1" applyAlignment="1">
      <alignment horizontal="left" vertical="center" indent="1"/>
    </xf>
    <xf numFmtId="166" fontId="41" fillId="0" borderId="90" xfId="0" applyNumberFormat="1" applyFont="1" applyBorder="1" applyAlignment="1">
      <alignment horizontal="center" vertical="center"/>
    </xf>
    <xf numFmtId="166" fontId="23" fillId="0" borderId="91" xfId="0" applyNumberFormat="1" applyFont="1" applyBorder="1" applyAlignment="1">
      <alignment horizontal="right" vertical="center" indent="1"/>
    </xf>
    <xf numFmtId="167" fontId="45" fillId="0" borderId="90" xfId="0" applyNumberFormat="1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164" fontId="36" fillId="0" borderId="92" xfId="0" applyFont="1" applyBorder="1" applyAlignment="1">
      <alignment horizontal="center" vertical="center"/>
    </xf>
    <xf numFmtId="166" fontId="37" fillId="0" borderId="93" xfId="0" applyNumberFormat="1" applyFont="1" applyBorder="1" applyAlignment="1">
      <alignment horizontal="center" vertical="center"/>
    </xf>
    <xf numFmtId="164" fontId="26" fillId="0" borderId="41" xfId="0" applyFont="1" applyBorder="1" applyAlignment="1">
      <alignment vertical="center"/>
    </xf>
    <xf numFmtId="164" fontId="43" fillId="0" borderId="94" xfId="0" applyFont="1" applyBorder="1" applyAlignment="1">
      <alignment horizontal="left" vertical="center" wrapText="1" indent="1"/>
    </xf>
    <xf numFmtId="166" fontId="41" fillId="0" borderId="95" xfId="0" applyNumberFormat="1" applyFont="1" applyBorder="1" applyAlignment="1">
      <alignment horizontal="center" vertical="center"/>
    </xf>
    <xf numFmtId="166" fontId="23" fillId="0" borderId="96" xfId="0" applyNumberFormat="1" applyFont="1" applyBorder="1" applyAlignment="1">
      <alignment horizontal="right" vertical="center" indent="1"/>
    </xf>
    <xf numFmtId="167" fontId="45" fillId="0" borderId="95" xfId="0" applyNumberFormat="1" applyFont="1" applyBorder="1" applyAlignment="1">
      <alignment horizontal="center" vertical="center"/>
    </xf>
    <xf numFmtId="168" fontId="40" fillId="0" borderId="97" xfId="0" applyNumberFormat="1" applyFont="1" applyBorder="1" applyAlignment="1">
      <alignment horizontal="right" vertical="center" wrapText="1" indent="1"/>
    </xf>
    <xf numFmtId="164" fontId="0" fillId="0" borderId="98" xfId="0" applyFont="1" applyBorder="1" applyAlignment="1">
      <alignment horizontal="center"/>
    </xf>
    <xf numFmtId="164" fontId="38" fillId="0" borderId="51" xfId="0" applyFont="1" applyBorder="1" applyAlignment="1">
      <alignment horizontal="center" vertical="center"/>
    </xf>
    <xf numFmtId="164" fontId="39" fillId="0" borderId="51" xfId="0" applyFont="1" applyBorder="1" applyAlignment="1">
      <alignment horizontal="center" vertical="center" wrapText="1"/>
    </xf>
    <xf numFmtId="166" fontId="38" fillId="0" borderId="53" xfId="0" applyNumberFormat="1" applyFont="1" applyBorder="1" applyAlignment="1">
      <alignment horizontal="center" vertical="center"/>
    </xf>
    <xf numFmtId="167" fontId="38" fillId="0" borderId="53" xfId="0" applyNumberFormat="1" applyFont="1" applyBorder="1" applyAlignment="1">
      <alignment horizontal="center" vertical="center"/>
    </xf>
    <xf numFmtId="164" fontId="40" fillId="0" borderId="87" xfId="0" applyFont="1" applyBorder="1" applyAlignment="1">
      <alignment horizontal="center" vertical="center" wrapText="1"/>
    </xf>
    <xf numFmtId="166" fontId="30" fillId="0" borderId="99" xfId="0" applyNumberFormat="1" applyFont="1" applyBorder="1" applyAlignment="1">
      <alignment horizontal="center" vertical="center" wrapText="1"/>
    </xf>
    <xf numFmtId="164" fontId="26" fillId="0" borderId="100" xfId="0" applyFont="1" applyBorder="1" applyAlignment="1">
      <alignment vertical="center"/>
    </xf>
    <xf numFmtId="164" fontId="40" fillId="0" borderId="88" xfId="0" applyFont="1" applyBorder="1" applyAlignment="1">
      <alignment horizontal="left" vertical="center" wrapText="1" indent="1"/>
    </xf>
    <xf numFmtId="164" fontId="39" fillId="0" borderId="89" xfId="0" applyFont="1" applyBorder="1" applyAlignment="1">
      <alignment horizontal="left" vertical="center" wrapText="1" indent="1"/>
    </xf>
    <xf numFmtId="168" fontId="40" fillId="0" borderId="91" xfId="0" applyNumberFormat="1" applyFont="1" applyBorder="1" applyAlignment="1">
      <alignment horizontal="right" vertical="center" wrapText="1" indent="1"/>
    </xf>
    <xf numFmtId="168" fontId="42" fillId="0" borderId="101" xfId="0" applyNumberFormat="1" applyFont="1" applyBorder="1" applyAlignment="1">
      <alignment horizontal="right" vertical="center" indent="1"/>
    </xf>
    <xf numFmtId="164" fontId="43" fillId="0" borderId="102" xfId="0" applyFont="1" applyBorder="1" applyAlignment="1">
      <alignment horizontal="left" vertical="center" wrapText="1" indent="1"/>
    </xf>
    <xf numFmtId="164" fontId="43" fillId="0" borderId="103" xfId="0" applyFont="1" applyBorder="1" applyAlignment="1">
      <alignment horizontal="left" vertical="center" wrapText="1" indent="1"/>
    </xf>
    <xf numFmtId="164" fontId="43" fillId="0" borderId="104" xfId="0" applyFont="1" applyBorder="1" applyAlignment="1">
      <alignment horizontal="left" vertical="center" wrapText="1" indent="1"/>
    </xf>
    <xf numFmtId="166" fontId="23" fillId="0" borderId="79" xfId="0" applyNumberFormat="1" applyFont="1" applyBorder="1" applyAlignment="1">
      <alignment horizontal="right" vertical="center" indent="1"/>
    </xf>
    <xf numFmtId="166" fontId="44" fillId="0" borderId="69" xfId="0" applyNumberFormat="1" applyFont="1" applyBorder="1" applyAlignment="1">
      <alignment horizontal="center" vertical="center" wrapText="1"/>
    </xf>
    <xf numFmtId="164" fontId="40" fillId="0" borderId="84" xfId="0" applyFont="1" applyBorder="1" applyAlignment="1">
      <alignment horizontal="left" vertical="center" indent="1"/>
    </xf>
    <xf numFmtId="164" fontId="39" fillId="0" borderId="85" xfId="0" applyFont="1" applyBorder="1" applyAlignment="1">
      <alignment horizontal="left" vertical="center" indent="1"/>
    </xf>
    <xf numFmtId="166" fontId="44" fillId="0" borderId="4" xfId="0" applyNumberFormat="1" applyFont="1" applyBorder="1" applyAlignment="1">
      <alignment horizontal="center" vertical="center" wrapText="1"/>
    </xf>
    <xf numFmtId="166" fontId="44" fillId="0" borderId="18" xfId="0" applyNumberFormat="1" applyFont="1" applyBorder="1" applyAlignment="1">
      <alignment horizontal="center" vertical="center" wrapText="1"/>
    </xf>
    <xf numFmtId="164" fontId="40" fillId="0" borderId="1" xfId="0" applyFont="1" applyBorder="1" applyAlignment="1">
      <alignment horizontal="left" vertical="center" wrapText="1" indent="1"/>
    </xf>
    <xf numFmtId="164" fontId="44" fillId="0" borderId="85" xfId="0" applyFont="1" applyBorder="1" applyAlignment="1">
      <alignment horizontal="left" vertical="center" wrapText="1" indent="1"/>
    </xf>
    <xf numFmtId="164" fontId="43" fillId="0" borderId="5" xfId="0" applyFont="1" applyBorder="1" applyAlignment="1">
      <alignment horizontal="left" vertical="center" indent="1"/>
    </xf>
    <xf numFmtId="164" fontId="44" fillId="0" borderId="86" xfId="0" applyFont="1" applyBorder="1" applyAlignment="1">
      <alignment horizontal="left" vertical="center" indent="1"/>
    </xf>
    <xf numFmtId="164" fontId="43" fillId="0" borderId="84" xfId="0" applyFont="1" applyBorder="1" applyAlignment="1">
      <alignment horizontal="left" vertical="center" indent="1"/>
    </xf>
    <xf numFmtId="164" fontId="44" fillId="0" borderId="85" xfId="0" applyFont="1" applyBorder="1" applyAlignment="1">
      <alignment horizontal="left" vertical="center" indent="1"/>
    </xf>
    <xf numFmtId="164" fontId="32" fillId="0" borderId="68" xfId="0" applyFont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164" fontId="42" fillId="0" borderId="84" xfId="0" applyFont="1" applyBorder="1" applyAlignment="1">
      <alignment horizontal="left" vertical="center" wrapText="1" indent="1"/>
    </xf>
    <xf numFmtId="168" fontId="40" fillId="0" borderId="24" xfId="0" applyNumberFormat="1" applyFont="1" applyBorder="1" applyAlignment="1">
      <alignment horizontal="right" vertical="center" indent="1"/>
    </xf>
    <xf numFmtId="164" fontId="25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9" fillId="0" borderId="85" xfId="0" applyFont="1" applyBorder="1" applyAlignment="1">
      <alignment horizontal="center" vertical="center"/>
    </xf>
    <xf numFmtId="164" fontId="32" fillId="0" borderId="87" xfId="0" applyFont="1" applyBorder="1" applyAlignment="1">
      <alignment horizontal="center" vertical="center" wrapText="1"/>
    </xf>
    <xf numFmtId="166" fontId="39" fillId="0" borderId="99" xfId="0" applyNumberFormat="1" applyFont="1" applyBorder="1" applyAlignment="1">
      <alignment horizontal="center" vertical="center" wrapText="1"/>
    </xf>
    <xf numFmtId="164" fontId="42" fillId="0" borderId="88" xfId="0" applyFont="1" applyBorder="1" applyAlignment="1">
      <alignment horizontal="left" vertical="center" wrapText="1" indent="1"/>
    </xf>
    <xf numFmtId="164" fontId="39" fillId="0" borderId="89" xfId="0" applyFont="1" applyBorder="1" applyAlignment="1">
      <alignment horizontal="center" vertical="center"/>
    </xf>
    <xf numFmtId="164" fontId="43" fillId="0" borderId="105" xfId="0" applyFont="1" applyBorder="1" applyAlignment="1">
      <alignment horizontal="left" vertical="center" wrapText="1" indent="1"/>
    </xf>
    <xf numFmtId="164" fontId="39" fillId="0" borderId="106" xfId="0" applyFont="1" applyBorder="1" applyAlignment="1">
      <alignment horizontal="center" vertical="center"/>
    </xf>
    <xf numFmtId="168" fontId="42" fillId="0" borderId="24" xfId="0" applyNumberFormat="1" applyFont="1" applyBorder="1" applyAlignment="1">
      <alignment horizontal="right" vertical="center" indent="1"/>
    </xf>
    <xf numFmtId="164" fontId="43" fillId="0" borderId="107" xfId="0" applyFont="1" applyBorder="1" applyAlignment="1">
      <alignment horizontal="left" vertical="center" wrapText="1" indent="1"/>
    </xf>
    <xf numFmtId="164" fontId="39" fillId="0" borderId="108" xfId="0" applyFont="1" applyBorder="1" applyAlignment="1">
      <alignment horizontal="center" vertical="center"/>
    </xf>
    <xf numFmtId="164" fontId="42" fillId="0" borderId="1" xfId="0" applyFont="1" applyBorder="1" applyAlignment="1">
      <alignment horizontal="left" vertical="center" wrapText="1" indent="1"/>
    </xf>
    <xf numFmtId="164" fontId="39" fillId="0" borderId="1" xfId="0" applyFont="1" applyBorder="1" applyAlignment="1">
      <alignment horizontal="center" vertical="center"/>
    </xf>
    <xf numFmtId="164" fontId="39" fillId="0" borderId="86" xfId="0" applyFont="1" applyBorder="1" applyAlignment="1">
      <alignment horizontal="center" vertical="center"/>
    </xf>
    <xf numFmtId="166" fontId="39" fillId="0" borderId="2" xfId="0" applyNumberFormat="1" applyFont="1" applyBorder="1" applyAlignment="1">
      <alignment horizontal="center" vertical="center" wrapText="1"/>
    </xf>
    <xf numFmtId="166" fontId="44" fillId="0" borderId="50" xfId="0" applyNumberFormat="1" applyFont="1" applyBorder="1" applyAlignment="1">
      <alignment horizontal="center" vertical="center" wrapText="1"/>
    </xf>
    <xf numFmtId="164" fontId="42" fillId="0" borderId="84" xfId="0" applyFont="1" applyBorder="1" applyAlignment="1">
      <alignment horizontal="left" vertical="center" indent="1"/>
    </xf>
    <xf numFmtId="166" fontId="39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25" fillId="0" borderId="84" xfId="0" applyFont="1" applyBorder="1" applyAlignment="1">
      <alignment horizontal="center" vertical="center"/>
    </xf>
    <xf numFmtId="166" fontId="39" fillId="0" borderId="69" xfId="0" applyNumberFormat="1" applyFont="1" applyBorder="1" applyAlignment="1">
      <alignment horizontal="center" vertical="center" wrapText="1"/>
    </xf>
    <xf numFmtId="164" fontId="46" fillId="0" borderId="69" xfId="0" applyFont="1" applyBorder="1" applyAlignment="1">
      <alignment horizontal="center" vertical="center" wrapText="1"/>
    </xf>
    <xf numFmtId="164" fontId="0" fillId="0" borderId="104" xfId="0" applyFont="1" applyBorder="1" applyAlignment="1">
      <alignment horizontal="center" vertical="center" wrapText="1"/>
    </xf>
    <xf numFmtId="168" fontId="40" fillId="0" borderId="71" xfId="0" applyNumberFormat="1" applyFont="1" applyBorder="1" applyAlignment="1">
      <alignment horizontal="right" vertical="center" indent="1"/>
    </xf>
    <xf numFmtId="164" fontId="0" fillId="0" borderId="70" xfId="0" applyFont="1" applyBorder="1" applyAlignment="1">
      <alignment horizontal="center" vertical="center"/>
    </xf>
    <xf numFmtId="168" fontId="26" fillId="0" borderId="27" xfId="0" applyNumberFormat="1" applyFont="1" applyBorder="1" applyAlignment="1">
      <alignment horizontal="right" vertical="center" indent="1"/>
    </xf>
    <xf numFmtId="164" fontId="36" fillId="0" borderId="107" xfId="0" applyFont="1" applyBorder="1" applyAlignment="1">
      <alignment horizontal="center" vertical="center"/>
    </xf>
    <xf numFmtId="166" fontId="39" fillId="0" borderId="18" xfId="0" applyNumberFormat="1" applyFont="1" applyBorder="1" applyAlignment="1">
      <alignment horizontal="center" vertical="center" wrapText="1"/>
    </xf>
    <xf numFmtId="164" fontId="46" fillId="0" borderId="18" xfId="0" applyFont="1" applyBorder="1" applyAlignment="1">
      <alignment horizontal="center" vertical="center" wrapText="1"/>
    </xf>
    <xf numFmtId="164" fontId="43" fillId="0" borderId="107" xfId="0" applyFont="1" applyBorder="1" applyAlignment="1">
      <alignment horizontal="left" vertical="center" indent="1"/>
    </xf>
    <xf numFmtId="164" fontId="39" fillId="0" borderId="18" xfId="0" applyFont="1" applyBorder="1" applyAlignment="1">
      <alignment horizontal="center" vertical="center" wrapText="1"/>
    </xf>
    <xf numFmtId="164" fontId="0" fillId="0" borderId="82" xfId="0" applyFont="1" applyBorder="1" applyAlignment="1">
      <alignment horizontal="center" vertical="center"/>
    </xf>
    <xf numFmtId="168" fontId="26" fillId="0" borderId="17" xfId="0" applyNumberFormat="1" applyFont="1" applyBorder="1" applyAlignment="1">
      <alignment horizontal="right" vertical="center" indent="1"/>
    </xf>
    <xf numFmtId="164" fontId="43" fillId="0" borderId="109" xfId="0" applyFont="1" applyBorder="1" applyAlignment="1">
      <alignment horizontal="left" vertical="center" wrapText="1" indent="1"/>
    </xf>
    <xf numFmtId="164" fontId="36" fillId="0" borderId="48" xfId="0" applyFont="1" applyBorder="1" applyAlignment="1">
      <alignment horizontal="center" vertical="center" wrapText="1"/>
    </xf>
    <xf numFmtId="166" fontId="37" fillId="0" borderId="110" xfId="0" applyNumberFormat="1" applyFont="1" applyBorder="1" applyAlignment="1">
      <alignment horizontal="center" vertical="center" wrapText="1"/>
    </xf>
    <xf numFmtId="164" fontId="0" fillId="0" borderId="49" xfId="0" applyFont="1" applyBorder="1" applyAlignment="1">
      <alignment horizontal="center"/>
    </xf>
    <xf numFmtId="164" fontId="42" fillId="0" borderId="111" xfId="0" applyFont="1" applyBorder="1" applyAlignment="1">
      <alignment horizontal="left" vertical="center" wrapText="1" indent="1"/>
    </xf>
    <xf numFmtId="164" fontId="39" fillId="0" borderId="49" xfId="0" applyFont="1" applyBorder="1" applyAlignment="1">
      <alignment horizontal="center" vertical="center" wrapText="1"/>
    </xf>
    <xf numFmtId="166" fontId="38" fillId="0" borderId="112" xfId="0" applyNumberFormat="1" applyFont="1" applyBorder="1" applyAlignment="1">
      <alignment horizontal="center" vertical="center"/>
    </xf>
    <xf numFmtId="168" fontId="40" fillId="0" borderId="113" xfId="0" applyNumberFormat="1" applyFont="1" applyBorder="1" applyAlignment="1">
      <alignment horizontal="center" vertical="center" wrapText="1"/>
    </xf>
    <xf numFmtId="168" fontId="38" fillId="0" borderId="114" xfId="0" applyNumberFormat="1" applyFont="1" applyBorder="1" applyAlignment="1">
      <alignment horizontal="center" vertical="center" wrapText="1"/>
    </xf>
    <xf numFmtId="164" fontId="36" fillId="0" borderId="115" xfId="0" applyFont="1" applyBorder="1" applyAlignment="1">
      <alignment horizontal="center" vertical="center" wrapText="1"/>
    </xf>
    <xf numFmtId="166" fontId="37" fillId="0" borderId="86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39" fillId="0" borderId="4" xfId="0" applyFont="1" applyBorder="1" applyAlignment="1">
      <alignment horizontal="center" vertical="center" wrapText="1"/>
    </xf>
    <xf numFmtId="168" fontId="40" fillId="0" borderId="9" xfId="0" applyNumberFormat="1" applyFont="1" applyBorder="1" applyAlignment="1">
      <alignment horizontal="center" vertical="center" wrapText="1"/>
    </xf>
    <xf numFmtId="164" fontId="36" fillId="0" borderId="116" xfId="0" applyFont="1" applyBorder="1" applyAlignment="1">
      <alignment horizontal="center" vertical="center" wrapText="1"/>
    </xf>
    <xf numFmtId="166" fontId="37" fillId="0" borderId="108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/>
    </xf>
    <xf numFmtId="168" fontId="40" fillId="0" borderId="16" xfId="0" applyNumberFormat="1" applyFont="1" applyBorder="1" applyAlignment="1">
      <alignment horizontal="center" vertical="center" wrapText="1"/>
    </xf>
    <xf numFmtId="164" fontId="39" fillId="0" borderId="117" xfId="0" applyFont="1" applyBorder="1" applyAlignment="1">
      <alignment horizontal="center" vertical="center"/>
    </xf>
    <xf numFmtId="164" fontId="26" fillId="0" borderId="70" xfId="0" applyFont="1" applyBorder="1" applyAlignment="1">
      <alignment vertical="center"/>
    </xf>
    <xf numFmtId="164" fontId="39" fillId="0" borderId="118" xfId="0" applyFont="1" applyBorder="1" applyAlignment="1">
      <alignment horizontal="center" vertical="center"/>
    </xf>
    <xf numFmtId="164" fontId="26" fillId="0" borderId="82" xfId="0" applyFont="1" applyBorder="1" applyAlignment="1">
      <alignment vertical="center"/>
    </xf>
    <xf numFmtId="164" fontId="25" fillId="0" borderId="0" xfId="0" applyFont="1" applyAlignment="1">
      <alignment horizontal="center" vertical="center"/>
    </xf>
    <xf numFmtId="166" fontId="44" fillId="0" borderId="39" xfId="0" applyNumberFormat="1" applyFont="1" applyBorder="1" applyAlignment="1">
      <alignment horizontal="center" vertical="center" wrapText="1"/>
    </xf>
    <xf numFmtId="164" fontId="46" fillId="0" borderId="63" xfId="0" applyFont="1" applyBorder="1" applyAlignment="1">
      <alignment horizontal="center" vertical="center" wrapText="1"/>
    </xf>
    <xf numFmtId="168" fontId="47" fillId="0" borderId="24" xfId="0" applyNumberFormat="1" applyFont="1" applyBorder="1" applyAlignment="1">
      <alignment horizontal="right" vertical="center" indent="1"/>
    </xf>
    <xf numFmtId="168" fontId="48" fillId="0" borderId="70" xfId="0" applyNumberFormat="1" applyFont="1" applyBorder="1" applyAlignment="1">
      <alignment horizontal="center" vertical="center"/>
    </xf>
    <xf numFmtId="168" fontId="44" fillId="0" borderId="71" xfId="0" applyNumberFormat="1" applyFont="1" applyBorder="1" applyAlignment="1">
      <alignment horizontal="right" vertical="center" indent="1"/>
    </xf>
    <xf numFmtId="164" fontId="25" fillId="0" borderId="68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indent="1"/>
    </xf>
    <xf numFmtId="164" fontId="26" fillId="0" borderId="104" xfId="0" applyFont="1" applyBorder="1" applyAlignment="1">
      <alignment horizontal="center" vertical="center"/>
    </xf>
    <xf numFmtId="164" fontId="26" fillId="0" borderId="24" xfId="0" applyFont="1" applyBorder="1" applyAlignment="1">
      <alignment horizontal="right" vertical="center" indent="1"/>
    </xf>
    <xf numFmtId="168" fontId="26" fillId="0" borderId="71" xfId="0" applyNumberFormat="1" applyFont="1" applyBorder="1" applyAlignment="1">
      <alignment horizontal="right" vertical="center" indent="1"/>
    </xf>
    <xf numFmtId="164" fontId="39" fillId="0" borderId="119" xfId="0" applyFont="1" applyBorder="1" applyAlignment="1">
      <alignment horizontal="center" vertical="center"/>
    </xf>
    <xf numFmtId="164" fontId="49" fillId="0" borderId="5" xfId="0" applyFont="1" applyBorder="1" applyAlignment="1">
      <alignment horizontal="left" vertical="center" indent="1"/>
    </xf>
    <xf numFmtId="164" fontId="26" fillId="0" borderId="119" xfId="0" applyFont="1" applyBorder="1" applyAlignment="1">
      <alignment horizontal="center" vertical="center"/>
    </xf>
    <xf numFmtId="164" fontId="49" fillId="0" borderId="107" xfId="0" applyFont="1" applyBorder="1" applyAlignment="1">
      <alignment horizontal="left" vertical="center" indent="1"/>
    </xf>
    <xf numFmtId="164" fontId="26" fillId="0" borderId="118" xfId="0" applyFont="1" applyBorder="1" applyAlignment="1">
      <alignment horizontal="center" vertical="center"/>
    </xf>
    <xf numFmtId="164" fontId="6" fillId="0" borderId="84" xfId="0" applyFont="1" applyBorder="1" applyAlignment="1">
      <alignment horizontal="left" vertical="center" indent="1"/>
    </xf>
    <xf numFmtId="168" fontId="30" fillId="0" borderId="24" xfId="0" applyNumberFormat="1" applyFont="1" applyBorder="1" applyAlignment="1">
      <alignment horizontal="right" vertical="center" wrapText="1" indent="1"/>
    </xf>
    <xf numFmtId="164" fontId="50" fillId="0" borderId="18" xfId="0" applyFont="1" applyBorder="1" applyAlignment="1">
      <alignment horizontal="center" vertical="center"/>
    </xf>
    <xf numFmtId="164" fontId="11" fillId="0" borderId="82" xfId="0" applyFont="1" applyBorder="1" applyAlignment="1">
      <alignment horizontal="center" vertical="center"/>
    </xf>
    <xf numFmtId="164" fontId="0" fillId="0" borderId="63" xfId="0" applyFont="1" applyBorder="1" applyAlignment="1">
      <alignment horizontal="center" vertical="center"/>
    </xf>
    <xf numFmtId="164" fontId="26" fillId="0" borderId="63" xfId="0" applyFont="1" applyBorder="1" applyAlignment="1">
      <alignment horizontal="right" vertical="center" indent="1"/>
    </xf>
    <xf numFmtId="168" fontId="26" fillId="0" borderId="63" xfId="0" applyNumberFormat="1" applyFont="1" applyBorder="1" applyAlignment="1">
      <alignment horizontal="right" vertical="center" indent="1"/>
    </xf>
    <xf numFmtId="164" fontId="39" fillId="0" borderId="84" xfId="0" applyFont="1" applyBorder="1" applyAlignment="1">
      <alignment horizontal="center" vertical="center"/>
    </xf>
    <xf numFmtId="166" fontId="44" fillId="0" borderId="0" xfId="0" applyNumberFormat="1" applyFont="1" applyBorder="1" applyAlignment="1">
      <alignment horizontal="center" vertical="center" wrapText="1"/>
    </xf>
    <xf numFmtId="164" fontId="26" fillId="0" borderId="1" xfId="0" applyFont="1" applyBorder="1" applyAlignment="1">
      <alignment vertical="center"/>
    </xf>
    <xf numFmtId="164" fontId="42" fillId="0" borderId="104" xfId="0" applyFont="1" applyBorder="1" applyAlignment="1">
      <alignment horizontal="left" vertical="center" wrapText="1"/>
    </xf>
    <xf numFmtId="164" fontId="26" fillId="0" borderId="3" xfId="0" applyFont="1" applyBorder="1" applyAlignment="1">
      <alignment vertical="center"/>
    </xf>
    <xf numFmtId="164" fontId="26" fillId="0" borderId="14" xfId="0" applyFont="1" applyBorder="1" applyAlignment="1">
      <alignment vertical="center"/>
    </xf>
    <xf numFmtId="166" fontId="22" fillId="0" borderId="120" xfId="0" applyNumberFormat="1" applyFont="1" applyBorder="1" applyAlignment="1">
      <alignment horizontal="center" vertical="center" wrapText="1"/>
    </xf>
    <xf numFmtId="166" fontId="39" fillId="0" borderId="3" xfId="0" applyNumberFormat="1" applyFont="1" applyBorder="1" applyAlignment="1">
      <alignment horizontal="center" vertical="center" wrapText="1"/>
    </xf>
    <xf numFmtId="164" fontId="44" fillId="0" borderId="3" xfId="0" applyFont="1" applyBorder="1" applyAlignment="1">
      <alignment horizontal="center" vertical="center"/>
    </xf>
    <xf numFmtId="164" fontId="44" fillId="0" borderId="14" xfId="0" applyFont="1" applyBorder="1" applyAlignment="1">
      <alignment horizontal="center" vertical="center"/>
    </xf>
    <xf numFmtId="164" fontId="42" fillId="0" borderId="104" xfId="0" applyFont="1" applyBorder="1" applyAlignment="1">
      <alignment horizontal="left" vertical="center" wrapText="1" indent="1"/>
    </xf>
    <xf numFmtId="166" fontId="41" fillId="0" borderId="121" xfId="0" applyNumberFormat="1" applyFont="1" applyBorder="1" applyAlignment="1">
      <alignment horizontal="center" vertical="center"/>
    </xf>
    <xf numFmtId="168" fontId="23" fillId="0" borderId="122" xfId="0" applyNumberFormat="1" applyFont="1" applyBorder="1" applyAlignment="1">
      <alignment horizontal="right" vertical="center" indent="1"/>
    </xf>
    <xf numFmtId="166" fontId="44" fillId="0" borderId="99" xfId="0" applyNumberFormat="1" applyFont="1" applyBorder="1" applyAlignment="1">
      <alignment horizontal="center" vertical="center" wrapText="1"/>
    </xf>
    <xf numFmtId="164" fontId="42" fillId="0" borderId="123" xfId="0" applyFont="1" applyBorder="1" applyAlignment="1">
      <alignment horizontal="left" vertical="center" wrapText="1" indent="1"/>
    </xf>
    <xf numFmtId="168" fontId="42" fillId="0" borderId="91" xfId="0" applyNumberFormat="1" applyFont="1" applyBorder="1" applyAlignment="1">
      <alignment horizontal="right" vertical="center" indent="1"/>
    </xf>
    <xf numFmtId="164" fontId="43" fillId="0" borderId="8" xfId="0" applyFont="1" applyBorder="1" applyAlignment="1">
      <alignment horizontal="left" vertical="center" wrapText="1" indent="1"/>
    </xf>
    <xf numFmtId="164" fontId="44" fillId="0" borderId="10" xfId="0" applyFont="1" applyBorder="1" applyAlignment="1">
      <alignment horizontal="center" vertical="center"/>
    </xf>
    <xf numFmtId="166" fontId="44" fillId="0" borderId="107" xfId="0" applyNumberFormat="1" applyFont="1" applyBorder="1" applyAlignment="1">
      <alignment horizontal="center" vertical="center" wrapText="1"/>
    </xf>
    <xf numFmtId="164" fontId="43" fillId="0" borderId="15" xfId="0" applyFont="1" applyBorder="1" applyAlignment="1">
      <alignment horizontal="left" vertical="center" wrapText="1" indent="1"/>
    </xf>
    <xf numFmtId="164" fontId="44" fillId="0" borderId="17" xfId="0" applyFont="1" applyBorder="1" applyAlignment="1">
      <alignment horizontal="center" vertical="center"/>
    </xf>
    <xf numFmtId="166" fontId="44" fillId="0" borderId="105" xfId="0" applyNumberFormat="1" applyFont="1" applyBorder="1" applyAlignment="1">
      <alignment horizontal="center" vertical="center" wrapText="1"/>
    </xf>
    <xf numFmtId="166" fontId="45" fillId="0" borderId="95" xfId="0" applyNumberFormat="1" applyFont="1" applyBorder="1" applyAlignment="1">
      <alignment horizontal="center" vertical="center"/>
    </xf>
    <xf numFmtId="164" fontId="43" fillId="0" borderId="124" xfId="0" applyFont="1" applyBorder="1" applyAlignment="1">
      <alignment horizontal="left" vertical="center" wrapText="1" indent="1"/>
    </xf>
    <xf numFmtId="164" fontId="44" fillId="0" borderId="125" xfId="0" applyFont="1" applyBorder="1" applyAlignment="1">
      <alignment horizontal="center" vertical="center"/>
    </xf>
    <xf numFmtId="166" fontId="44" fillId="0" borderId="84" xfId="0" applyNumberFormat="1" applyFont="1" applyBorder="1" applyAlignment="1">
      <alignment horizontal="center" vertical="center" wrapText="1"/>
    </xf>
    <xf numFmtId="168" fontId="40" fillId="0" borderId="9" xfId="0" applyNumberFormat="1" applyFont="1" applyBorder="1" applyAlignment="1">
      <alignment horizontal="right" vertical="center" indent="1"/>
    </xf>
    <xf numFmtId="168" fontId="40" fillId="0" borderId="16" xfId="0" applyNumberFormat="1" applyFont="1" applyBorder="1" applyAlignment="1">
      <alignment horizontal="right" vertical="center" indent="1"/>
    </xf>
    <xf numFmtId="164" fontId="32" fillId="0" borderId="81" xfId="0" applyFont="1" applyBorder="1" applyAlignment="1">
      <alignment horizontal="center" vertical="center" wrapText="1"/>
    </xf>
    <xf numFmtId="166" fontId="39" fillId="0" borderId="14" xfId="0" applyNumberFormat="1" applyFont="1" applyBorder="1" applyAlignment="1">
      <alignment horizontal="center" vertical="center" wrapText="1"/>
    </xf>
    <xf numFmtId="164" fontId="43" fillId="0" borderId="103" xfId="0" applyFont="1" applyBorder="1" applyAlignment="1">
      <alignment horizontal="left" vertical="center" indent="1"/>
    </xf>
    <xf numFmtId="168" fontId="42" fillId="0" borderId="83" xfId="0" applyNumberFormat="1" applyFont="1" applyBorder="1" applyAlignment="1">
      <alignment horizontal="right" vertical="center" indent="1"/>
    </xf>
    <xf numFmtId="164" fontId="0" fillId="0" borderId="69" xfId="0" applyFont="1" applyBorder="1" applyAlignment="1">
      <alignment vertical="center"/>
    </xf>
    <xf numFmtId="166" fontId="38" fillId="0" borderId="70" xfId="0" applyNumberFormat="1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32" fillId="0" borderId="72" xfId="0" applyFont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8" fontId="42" fillId="0" borderId="9" xfId="0" applyNumberFormat="1" applyFont="1" applyBorder="1" applyAlignment="1">
      <alignment horizontal="right" vertical="center" indent="1"/>
    </xf>
    <xf numFmtId="166" fontId="38" fillId="0" borderId="73" xfId="0" applyNumberFormat="1" applyFont="1" applyBorder="1" applyAlignment="1">
      <alignment horizontal="center" vertical="center"/>
    </xf>
    <xf numFmtId="168" fontId="42" fillId="0" borderId="74" xfId="0" applyNumberFormat="1" applyFont="1" applyBorder="1" applyAlignment="1">
      <alignment horizontal="right" vertical="center" indent="1"/>
    </xf>
    <xf numFmtId="164" fontId="0" fillId="0" borderId="18" xfId="0" applyFont="1" applyBorder="1" applyAlignment="1">
      <alignment vertical="center"/>
    </xf>
    <xf numFmtId="168" fontId="42" fillId="0" borderId="16" xfId="0" applyNumberFormat="1" applyFont="1" applyBorder="1" applyAlignment="1">
      <alignment horizontal="right" vertical="center" indent="1"/>
    </xf>
    <xf numFmtId="164" fontId="39" fillId="0" borderId="74" xfId="0" applyFont="1" applyBorder="1" applyAlignment="1">
      <alignment horizontal="center" vertical="center"/>
    </xf>
    <xf numFmtId="164" fontId="39" fillId="0" borderId="83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 indent="1"/>
    </xf>
    <xf numFmtId="168" fontId="0" fillId="0" borderId="0" xfId="0" applyNumberFormat="1" applyFont="1" applyBorder="1" applyAlignment="1">
      <alignment horizontal="right" vertical="center" indent="1"/>
    </xf>
    <xf numFmtId="164" fontId="0" fillId="0" borderId="0" xfId="0" applyFont="1" applyBorder="1" applyAlignment="1">
      <alignment vertical="center"/>
    </xf>
    <xf numFmtId="164" fontId="36" fillId="0" borderId="68" xfId="0" applyFont="1" applyBorder="1" applyAlignment="1">
      <alignment horizontal="center" vertical="center"/>
    </xf>
    <xf numFmtId="166" fontId="37" fillId="0" borderId="1" xfId="0" applyNumberFormat="1" applyFont="1" applyBorder="1" applyAlignment="1">
      <alignment horizontal="center" vertical="center"/>
    </xf>
    <xf numFmtId="164" fontId="39" fillId="0" borderId="69" xfId="0" applyFont="1" applyBorder="1" applyAlignment="1">
      <alignment horizontal="center" vertical="center"/>
    </xf>
    <xf numFmtId="164" fontId="39" fillId="0" borderId="18" xfId="0" applyFont="1" applyBorder="1" applyAlignment="1">
      <alignment horizontal="center" vertical="center"/>
    </xf>
    <xf numFmtId="164" fontId="39" fillId="0" borderId="4" xfId="0" applyFont="1" applyBorder="1" applyAlignment="1">
      <alignment horizontal="center" vertical="center"/>
    </xf>
    <xf numFmtId="166" fontId="44" fillId="0" borderId="14" xfId="0" applyNumberFormat="1" applyFont="1" applyBorder="1" applyAlignment="1">
      <alignment horizontal="center" vertical="center"/>
    </xf>
    <xf numFmtId="164" fontId="42" fillId="0" borderId="1" xfId="0" applyFont="1" applyBorder="1" applyAlignment="1">
      <alignment horizontal="left" vertical="center" wrapText="1"/>
    </xf>
    <xf numFmtId="164" fontId="25" fillId="0" borderId="68" xfId="0" applyFont="1" applyBorder="1" applyAlignment="1">
      <alignment horizontal="center"/>
    </xf>
    <xf numFmtId="164" fontId="26" fillId="0" borderId="1" xfId="0" applyFont="1" applyBorder="1" applyAlignment="1">
      <alignment horizontal="center"/>
    </xf>
    <xf numFmtId="164" fontId="25" fillId="0" borderId="1" xfId="0" applyFont="1" applyBorder="1" applyAlignment="1">
      <alignment/>
    </xf>
    <xf numFmtId="164" fontId="0" fillId="0" borderId="70" xfId="0" applyFont="1" applyBorder="1" applyAlignment="1">
      <alignment horizontal="center"/>
    </xf>
    <xf numFmtId="164" fontId="8" fillId="0" borderId="71" xfId="0" applyFont="1" applyBorder="1" applyAlignment="1">
      <alignment horizontal="right" vertical="center" indent="1"/>
    </xf>
    <xf numFmtId="168" fontId="8" fillId="0" borderId="27" xfId="0" applyNumberFormat="1" applyFont="1" applyBorder="1" applyAlignment="1">
      <alignment horizontal="right" vertical="center" indent="1"/>
    </xf>
    <xf numFmtId="164" fontId="0" fillId="0" borderId="3" xfId="0" applyFont="1" applyBorder="1" applyAlignment="1">
      <alignment vertical="center"/>
    </xf>
    <xf numFmtId="168" fontId="23" fillId="0" borderId="10" xfId="0" applyNumberFormat="1" applyFont="1" applyBorder="1" applyAlignment="1">
      <alignment horizontal="right" vertical="center" indent="1"/>
    </xf>
    <xf numFmtId="164" fontId="42" fillId="0" borderId="102" xfId="0" applyFont="1" applyBorder="1" applyAlignment="1">
      <alignment horizontal="left" vertical="center" wrapText="1"/>
    </xf>
    <xf numFmtId="164" fontId="0" fillId="0" borderId="14" xfId="0" applyFont="1" applyBorder="1" applyAlignment="1">
      <alignment vertical="center"/>
    </xf>
    <xf numFmtId="168" fontId="23" fillId="0" borderId="17" xfId="0" applyNumberFormat="1" applyFont="1" applyBorder="1" applyAlignment="1">
      <alignment horizontal="right" vertical="center" indent="1"/>
    </xf>
    <xf numFmtId="164" fontId="39" fillId="0" borderId="4" xfId="0" applyFont="1" applyBorder="1" applyAlignment="1">
      <alignment horizontal="left" vertical="center" indent="1"/>
    </xf>
    <xf numFmtId="166" fontId="41" fillId="0" borderId="66" xfId="0" applyNumberFormat="1" applyFont="1" applyBorder="1" applyAlignment="1">
      <alignment horizontal="center" vertical="center"/>
    </xf>
    <xf numFmtId="166" fontId="23" fillId="0" borderId="67" xfId="0" applyNumberFormat="1" applyFont="1" applyBorder="1" applyAlignment="1">
      <alignment horizontal="right" vertical="center" indent="1"/>
    </xf>
    <xf numFmtId="164" fontId="31" fillId="0" borderId="19" xfId="0" applyFont="1" applyBorder="1" applyAlignment="1">
      <alignment horizontal="center" vertical="center" wrapText="1"/>
    </xf>
    <xf numFmtId="166" fontId="47" fillId="0" borderId="0" xfId="0" applyNumberFormat="1" applyFont="1" applyBorder="1" applyAlignment="1">
      <alignment horizontal="center" vertical="center" wrapText="1"/>
    </xf>
    <xf numFmtId="164" fontId="42" fillId="0" borderId="68" xfId="0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 wrapText="1"/>
    </xf>
    <xf numFmtId="164" fontId="39" fillId="0" borderId="3" xfId="0" applyFont="1" applyBorder="1" applyAlignment="1">
      <alignment horizontal="center" vertical="center"/>
    </xf>
    <xf numFmtId="164" fontId="39" fillId="0" borderId="14" xfId="0" applyFont="1" applyBorder="1" applyAlignment="1">
      <alignment horizontal="center" vertical="center"/>
    </xf>
    <xf numFmtId="164" fontId="23" fillId="0" borderId="68" xfId="0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164" fontId="39" fillId="0" borderId="69" xfId="0" applyFont="1" applyBorder="1" applyAlignment="1">
      <alignment horizontal="left" vertical="center" indent="1"/>
    </xf>
    <xf numFmtId="164" fontId="39" fillId="0" borderId="18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center" vertical="center"/>
    </xf>
    <xf numFmtId="164" fontId="40" fillId="0" borderId="22" xfId="0" applyFont="1" applyBorder="1" applyAlignment="1">
      <alignment horizontal="left" vertical="center" wrapText="1" indent="1"/>
    </xf>
    <xf numFmtId="164" fontId="0" fillId="0" borderId="71" xfId="0" applyFont="1" applyBorder="1" applyAlignment="1">
      <alignment horizontal="center" vertical="center" wrapText="1"/>
    </xf>
    <xf numFmtId="164" fontId="39" fillId="0" borderId="85" xfId="0" applyFont="1" applyBorder="1" applyAlignment="1">
      <alignment vertical="center" wrapText="1"/>
    </xf>
    <xf numFmtId="164" fontId="39" fillId="0" borderId="10" xfId="0" applyFont="1" applyBorder="1" applyAlignment="1">
      <alignment horizontal="center" vertical="center"/>
    </xf>
    <xf numFmtId="164" fontId="0" fillId="0" borderId="77" xfId="0" applyFont="1" applyBorder="1" applyAlignment="1">
      <alignment vertical="center"/>
    </xf>
    <xf numFmtId="164" fontId="36" fillId="0" borderId="87" xfId="0" applyFont="1" applyBorder="1" applyAlignment="1">
      <alignment horizontal="center" vertical="center"/>
    </xf>
    <xf numFmtId="164" fontId="39" fillId="0" borderId="100" xfId="0" applyFont="1" applyBorder="1" applyAlignment="1">
      <alignment horizontal="center" vertical="center"/>
    </xf>
    <xf numFmtId="168" fontId="40" fillId="0" borderId="91" xfId="0" applyNumberFormat="1" applyFont="1" applyBorder="1" applyAlignment="1">
      <alignment horizontal="right" vertical="center" indent="1"/>
    </xf>
    <xf numFmtId="166" fontId="38" fillId="0" borderId="90" xfId="0" applyNumberFormat="1" applyFont="1" applyBorder="1" applyAlignment="1">
      <alignment horizontal="center" vertical="center"/>
    </xf>
    <xf numFmtId="164" fontId="44" fillId="0" borderId="118" xfId="0" applyFont="1" applyBorder="1" applyAlignment="1">
      <alignment horizontal="left" vertical="center" wrapText="1"/>
    </xf>
    <xf numFmtId="164" fontId="44" fillId="0" borderId="86" xfId="0" applyFont="1" applyBorder="1" applyAlignment="1">
      <alignment horizontal="left" vertical="center" wrapText="1"/>
    </xf>
    <xf numFmtId="164" fontId="32" fillId="0" borderId="68" xfId="0" applyFont="1" applyBorder="1" applyAlignment="1">
      <alignment horizontal="center" vertical="center"/>
    </xf>
    <xf numFmtId="166" fontId="39" fillId="0" borderId="1" xfId="0" applyNumberFormat="1" applyFont="1" applyBorder="1" applyAlignment="1">
      <alignment horizontal="center" vertical="center"/>
    </xf>
    <xf numFmtId="164" fontId="39" fillId="0" borderId="85" xfId="0" applyFont="1" applyBorder="1" applyAlignment="1">
      <alignment horizontal="left" vertical="center" wrapText="1"/>
    </xf>
    <xf numFmtId="164" fontId="42" fillId="0" borderId="22" xfId="0" applyFont="1" applyBorder="1" applyAlignment="1">
      <alignment horizontal="left" vertical="center" wrapText="1" indent="1"/>
    </xf>
    <xf numFmtId="164" fontId="39" fillId="0" borderId="71" xfId="0" applyFont="1" applyBorder="1" applyAlignment="1">
      <alignment horizontal="center" vertical="center"/>
    </xf>
    <xf numFmtId="164" fontId="39" fillId="0" borderId="71" xfId="0" applyFont="1" applyBorder="1" applyAlignment="1">
      <alignment horizontal="left" vertical="center" wrapText="1"/>
    </xf>
    <xf numFmtId="164" fontId="25" fillId="0" borderId="69" xfId="0" applyFont="1" applyBorder="1" applyAlignment="1">
      <alignment vertical="center"/>
    </xf>
    <xf numFmtId="168" fontId="40" fillId="0" borderId="24" xfId="0" applyNumberFormat="1" applyFont="1" applyBorder="1" applyAlignment="1">
      <alignment horizontal="right" vertical="center"/>
    </xf>
    <xf numFmtId="168" fontId="42" fillId="0" borderId="71" xfId="0" applyNumberFormat="1" applyFont="1" applyBorder="1" applyAlignment="1">
      <alignment horizontal="right" vertical="center"/>
    </xf>
    <xf numFmtId="164" fontId="43" fillId="0" borderId="81" xfId="0" applyFont="1" applyBorder="1" applyAlignment="1">
      <alignment horizontal="center" wrapText="1"/>
    </xf>
    <xf numFmtId="166" fontId="44" fillId="0" borderId="14" xfId="0" applyNumberFormat="1" applyFont="1" applyBorder="1" applyAlignment="1">
      <alignment horizontal="center" wrapText="1"/>
    </xf>
    <xf numFmtId="164" fontId="25" fillId="0" borderId="18" xfId="0" applyFont="1" applyBorder="1" applyAlignment="1">
      <alignment/>
    </xf>
    <xf numFmtId="166" fontId="45" fillId="0" borderId="82" xfId="0" applyNumberFormat="1" applyFont="1" applyBorder="1" applyAlignment="1">
      <alignment horizontal="center"/>
    </xf>
    <xf numFmtId="166" fontId="41" fillId="0" borderId="82" xfId="0" applyNumberFormat="1" applyFont="1" applyBorder="1" applyAlignment="1">
      <alignment horizontal="center"/>
    </xf>
    <xf numFmtId="164" fontId="43" fillId="0" borderId="68" xfId="0" applyFont="1" applyBorder="1" applyAlignment="1">
      <alignment horizontal="center" wrapText="1"/>
    </xf>
    <xf numFmtId="166" fontId="44" fillId="0" borderId="1" xfId="0" applyNumberFormat="1" applyFont="1" applyBorder="1" applyAlignment="1">
      <alignment horizontal="center" wrapText="1"/>
    </xf>
    <xf numFmtId="164" fontId="25" fillId="0" borderId="69" xfId="0" applyFont="1" applyBorder="1" applyAlignment="1">
      <alignment/>
    </xf>
    <xf numFmtId="166" fontId="41" fillId="0" borderId="70" xfId="0" applyNumberFormat="1" applyFont="1" applyBorder="1" applyAlignment="1">
      <alignment horizontal="center"/>
    </xf>
    <xf numFmtId="166" fontId="38" fillId="0" borderId="70" xfId="0" applyNumberFormat="1" applyFont="1" applyBorder="1" applyAlignment="1">
      <alignment horizontal="center"/>
    </xf>
    <xf numFmtId="164" fontId="32" fillId="0" borderId="68" xfId="0" applyFont="1" applyBorder="1" applyAlignment="1">
      <alignment horizontal="center" wrapText="1"/>
    </xf>
    <xf numFmtId="166" fontId="39" fillId="0" borderId="1" xfId="0" applyNumberFormat="1" applyFont="1" applyBorder="1" applyAlignment="1">
      <alignment horizontal="center" wrapText="1"/>
    </xf>
    <xf numFmtId="164" fontId="0" fillId="0" borderId="69" xfId="0" applyFont="1" applyBorder="1" applyAlignment="1">
      <alignment/>
    </xf>
    <xf numFmtId="164" fontId="39" fillId="0" borderId="117" xfId="0" applyFont="1" applyBorder="1" applyAlignment="1">
      <alignment horizontal="center"/>
    </xf>
    <xf numFmtId="166" fontId="45" fillId="0" borderId="70" xfId="0" applyNumberFormat="1" applyFont="1" applyBorder="1" applyAlignment="1">
      <alignment horizontal="center"/>
    </xf>
    <xf numFmtId="168" fontId="42" fillId="0" borderId="7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43" fillId="0" borderId="72" xfId="0" applyFont="1" applyBorder="1" applyAlignment="1">
      <alignment horizontal="center" wrapText="1"/>
    </xf>
    <xf numFmtId="166" fontId="44" fillId="0" borderId="3" xfId="0" applyNumberFormat="1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44" fillId="0" borderId="74" xfId="0" applyFont="1" applyBorder="1" applyAlignment="1">
      <alignment horizontal="center" vertical="center" wrapText="1"/>
    </xf>
    <xf numFmtId="166" fontId="45" fillId="0" borderId="73" xfId="0" applyNumberFormat="1" applyFont="1" applyBorder="1" applyAlignment="1">
      <alignment horizontal="center"/>
    </xf>
    <xf numFmtId="166" fontId="41" fillId="0" borderId="73" xfId="0" applyNumberFormat="1" applyFont="1" applyBorder="1" applyAlignment="1">
      <alignment horizontal="center"/>
    </xf>
    <xf numFmtId="168" fontId="23" fillId="0" borderId="74" xfId="0" applyNumberFormat="1" applyFont="1" applyBorder="1" applyAlignment="1">
      <alignment horizontal="right"/>
    </xf>
    <xf numFmtId="164" fontId="0" fillId="0" borderId="18" xfId="0" applyFont="1" applyBorder="1" applyAlignment="1">
      <alignment/>
    </xf>
    <xf numFmtId="164" fontId="44" fillId="0" borderId="83" xfId="0" applyFont="1" applyBorder="1" applyAlignment="1">
      <alignment horizontal="center" vertical="center" wrapText="1"/>
    </xf>
    <xf numFmtId="168" fontId="23" fillId="0" borderId="83" xfId="0" applyNumberFormat="1" applyFont="1" applyBorder="1" applyAlignment="1">
      <alignment horizontal="right"/>
    </xf>
    <xf numFmtId="166" fontId="44" fillId="0" borderId="84" xfId="0" applyNumberFormat="1" applyFont="1" applyBorder="1" applyAlignment="1">
      <alignment horizontal="center" wrapText="1"/>
    </xf>
    <xf numFmtId="166" fontId="44" fillId="0" borderId="4" xfId="0" applyNumberFormat="1" applyFont="1" applyBorder="1" applyAlignment="1">
      <alignment horizontal="center" wrapText="1"/>
    </xf>
    <xf numFmtId="164" fontId="44" fillId="0" borderId="74" xfId="0" applyFont="1" applyBorder="1" applyAlignment="1">
      <alignment horizontal="center" vertical="center"/>
    </xf>
    <xf numFmtId="166" fontId="44" fillId="0" borderId="18" xfId="0" applyNumberFormat="1" applyFont="1" applyBorder="1" applyAlignment="1">
      <alignment horizontal="center" wrapText="1"/>
    </xf>
    <xf numFmtId="164" fontId="44" fillId="0" borderId="83" xfId="0" applyFont="1" applyBorder="1" applyAlignment="1">
      <alignment horizontal="center" vertical="center"/>
    </xf>
    <xf numFmtId="166" fontId="44" fillId="0" borderId="69" xfId="0" applyNumberFormat="1" applyFont="1" applyBorder="1" applyAlignment="1">
      <alignment horizontal="center" wrapText="1"/>
    </xf>
    <xf numFmtId="164" fontId="26" fillId="0" borderId="117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/>
    </xf>
    <xf numFmtId="164" fontId="0" fillId="0" borderId="74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/>
    </xf>
    <xf numFmtId="164" fontId="43" fillId="0" borderId="126" xfId="0" applyFont="1" applyBorder="1" applyAlignment="1">
      <alignment horizontal="left" vertical="center" wrapText="1" indent="1"/>
    </xf>
    <xf numFmtId="164" fontId="0" fillId="0" borderId="97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horizontal="center" wrapText="1"/>
    </xf>
    <xf numFmtId="166" fontId="45" fillId="0" borderId="0" xfId="0" applyNumberFormat="1" applyFont="1" applyBorder="1" applyAlignment="1">
      <alignment horizontal="center"/>
    </xf>
    <xf numFmtId="168" fontId="40" fillId="0" borderId="0" xfId="0" applyNumberFormat="1" applyFont="1" applyBorder="1" applyAlignment="1">
      <alignment horizontal="right" vertical="center" wrapText="1" indent="1"/>
    </xf>
    <xf numFmtId="166" fontId="41" fillId="0" borderId="0" xfId="0" applyNumberFormat="1" applyFont="1" applyBorder="1" applyAlignment="1">
      <alignment horizontal="center"/>
    </xf>
    <xf numFmtId="168" fontId="23" fillId="0" borderId="0" xfId="0" applyNumberFormat="1" applyFont="1" applyBorder="1" applyAlignment="1">
      <alignment horizontal="right"/>
    </xf>
    <xf numFmtId="164" fontId="43" fillId="0" borderId="11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/>
    </xf>
    <xf numFmtId="168" fontId="40" fillId="0" borderId="127" xfId="0" applyNumberFormat="1" applyFont="1" applyBorder="1" applyAlignment="1">
      <alignment horizontal="right" vertical="center" wrapText="1" indent="1"/>
    </xf>
    <xf numFmtId="166" fontId="41" fillId="0" borderId="128" xfId="0" applyNumberFormat="1" applyFont="1" applyBorder="1" applyAlignment="1">
      <alignment horizontal="center" vertical="center"/>
    </xf>
    <xf numFmtId="164" fontId="43" fillId="0" borderId="45" xfId="0" applyFont="1" applyBorder="1" applyAlignment="1">
      <alignment horizontal="left" vertical="center" wrapText="1" indent="1"/>
    </xf>
    <xf numFmtId="164" fontId="0" fillId="0" borderId="70" xfId="0" applyFont="1" applyBorder="1" applyAlignment="1">
      <alignment vertical="center"/>
    </xf>
    <xf numFmtId="164" fontId="0" fillId="0" borderId="82" xfId="0" applyFont="1" applyBorder="1" applyAlignment="1">
      <alignment vertical="center"/>
    </xf>
    <xf numFmtId="164" fontId="32" fillId="0" borderId="129" xfId="0" applyFont="1" applyBorder="1" applyAlignment="1">
      <alignment horizontal="center" vertical="center" wrapText="1"/>
    </xf>
    <xf numFmtId="164" fontId="0" fillId="0" borderId="19" xfId="0" applyFont="1" applyBorder="1" applyAlignment="1">
      <alignment vertical="center"/>
    </xf>
    <xf numFmtId="164" fontId="42" fillId="0" borderId="130" xfId="0" applyFont="1" applyBorder="1" applyAlignment="1">
      <alignment horizontal="left" vertical="center" wrapText="1" indent="1"/>
    </xf>
    <xf numFmtId="164" fontId="39" fillId="0" borderId="2" xfId="0" applyFont="1" applyBorder="1" applyAlignment="1">
      <alignment horizontal="center" vertical="center"/>
    </xf>
    <xf numFmtId="168" fontId="40" fillId="0" borderId="131" xfId="0" applyNumberFormat="1" applyFont="1" applyBorder="1" applyAlignment="1">
      <alignment horizontal="right" vertical="center" wrapText="1" indent="1"/>
    </xf>
    <xf numFmtId="166" fontId="38" fillId="0" borderId="121" xfId="0" applyNumberFormat="1" applyFont="1" applyBorder="1" applyAlignment="1">
      <alignment horizontal="center" vertical="center"/>
    </xf>
    <xf numFmtId="168" fontId="42" fillId="0" borderId="132" xfId="0" applyNumberFormat="1" applyFont="1" applyBorder="1" applyAlignment="1">
      <alignment horizontal="right" vertical="center" indent="1"/>
    </xf>
    <xf numFmtId="164" fontId="43" fillId="0" borderId="12" xfId="0" applyFont="1" applyBorder="1" applyAlignment="1">
      <alignment horizontal="center" vertical="center" wrapText="1"/>
    </xf>
    <xf numFmtId="166" fontId="37" fillId="0" borderId="13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43" fillId="0" borderId="134" xfId="0" applyFont="1" applyBorder="1" applyAlignment="1">
      <alignment horizontal="left" vertical="center" wrapText="1" indent="1"/>
    </xf>
    <xf numFmtId="166" fontId="45" fillId="0" borderId="135" xfId="0" applyNumberFormat="1" applyFont="1" applyBorder="1" applyAlignment="1">
      <alignment horizontal="center" vertical="center"/>
    </xf>
    <xf numFmtId="168" fontId="40" fillId="0" borderId="136" xfId="0" applyNumberFormat="1" applyFont="1" applyBorder="1" applyAlignment="1">
      <alignment horizontal="right" vertical="center" wrapText="1" indent="1"/>
    </xf>
    <xf numFmtId="166" fontId="41" fillId="0" borderId="135" xfId="0" applyNumberFormat="1" applyFont="1" applyBorder="1" applyAlignment="1">
      <alignment horizontal="center" vertical="center"/>
    </xf>
    <xf numFmtId="168" fontId="23" fillId="0" borderId="137" xfId="0" applyNumberFormat="1" applyFont="1" applyBorder="1" applyAlignment="1">
      <alignment horizontal="right" vertical="center" indent="1"/>
    </xf>
    <xf numFmtId="164" fontId="43" fillId="0" borderId="0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left" vertical="center" wrapText="1" indent="1"/>
    </xf>
    <xf numFmtId="164" fontId="44" fillId="0" borderId="0" xfId="0" applyFont="1" applyBorder="1" applyAlignment="1">
      <alignment horizontal="left" vertical="center" wrapText="1" indent="1"/>
    </xf>
    <xf numFmtId="166" fontId="45" fillId="0" borderId="0" xfId="0" applyNumberFormat="1" applyFont="1" applyBorder="1" applyAlignment="1">
      <alignment horizontal="center" vertical="center"/>
    </xf>
    <xf numFmtId="166" fontId="41" fillId="0" borderId="0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right" vertical="center" indent="1"/>
    </xf>
    <xf numFmtId="164" fontId="31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left" vertical="center" wrapText="1" indent="1"/>
    </xf>
    <xf numFmtId="164" fontId="40" fillId="0" borderId="0" xfId="0" applyFont="1" applyBorder="1" applyAlignment="1">
      <alignment vertical="center"/>
    </xf>
    <xf numFmtId="164" fontId="54" fillId="0" borderId="0" xfId="0" applyFont="1" applyBorder="1" applyAlignment="1">
      <alignment vertical="center" wrapText="1"/>
    </xf>
    <xf numFmtId="164" fontId="13" fillId="0" borderId="0" xfId="0" applyFont="1" applyAlignment="1">
      <alignment/>
    </xf>
    <xf numFmtId="164" fontId="55" fillId="0" borderId="0" xfId="0" applyFont="1" applyAlignment="1">
      <alignment horizontal="left" vertical="center" wrapText="1" indent="1"/>
    </xf>
    <xf numFmtId="164" fontId="55" fillId="0" borderId="0" xfId="0" applyFont="1" applyAlignment="1">
      <alignment horizontal="left" wrapText="1" indent="1"/>
    </xf>
    <xf numFmtId="164" fontId="54" fillId="0" borderId="0" xfId="0" applyFont="1" applyBorder="1" applyAlignment="1">
      <alignment wrapText="1"/>
    </xf>
    <xf numFmtId="164" fontId="55" fillId="0" borderId="0" xfId="0" applyFont="1" applyAlignment="1">
      <alignment/>
    </xf>
    <xf numFmtId="164" fontId="55" fillId="0" borderId="0" xfId="0" applyFont="1" applyAlignment="1">
      <alignment horizontal="left" vertical="top" wrapText="1" indent="1"/>
    </xf>
    <xf numFmtId="164" fontId="13" fillId="0" borderId="0" xfId="0" applyFont="1" applyAlignment="1">
      <alignment horizontal="left" vertical="center" wrapText="1" indent="1"/>
    </xf>
    <xf numFmtId="164" fontId="55" fillId="0" borderId="0" xfId="0" applyFont="1" applyBorder="1" applyAlignment="1">
      <alignment horizontal="left" vertical="center" wrapText="1" indent="1"/>
    </xf>
    <xf numFmtId="168" fontId="0" fillId="0" borderId="0" xfId="0" applyNumberFormat="1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 vertical="center" indent="1"/>
    </xf>
    <xf numFmtId="164" fontId="13" fillId="0" borderId="0" xfId="0" applyFont="1" applyAlignment="1">
      <alignment horizontal="center" vertical="center"/>
    </xf>
    <xf numFmtId="164" fontId="12" fillId="0" borderId="0" xfId="0" applyFont="1" applyAlignment="1">
      <alignment horizontal="right" vertical="center" indent="1"/>
    </xf>
    <xf numFmtId="168" fontId="12" fillId="0" borderId="0" xfId="0" applyNumberFormat="1" applyFont="1" applyAlignment="1">
      <alignment horizontal="right" vertical="center" indent="1"/>
    </xf>
    <xf numFmtId="164" fontId="13" fillId="0" borderId="0" xfId="0" applyFont="1" applyAlignment="1">
      <alignment horizontal="left" vertical="center"/>
    </xf>
    <xf numFmtId="164" fontId="25" fillId="0" borderId="0" xfId="0" applyFont="1" applyAlignment="1">
      <alignment horizontal="left" vertical="center" indent="1"/>
    </xf>
    <xf numFmtId="164" fontId="6" fillId="0" borderId="0" xfId="0" applyFont="1" applyAlignment="1">
      <alignment horizontal="right" vertical="center" indent="1"/>
    </xf>
    <xf numFmtId="168" fontId="6" fillId="0" borderId="0" xfId="0" applyNumberFormat="1" applyFont="1" applyAlignment="1">
      <alignment horizontal="right" vertical="center" indent="1"/>
    </xf>
    <xf numFmtId="164" fontId="56" fillId="0" borderId="0" xfId="0" applyFont="1" applyBorder="1" applyAlignment="1">
      <alignment horizontal="left"/>
    </xf>
    <xf numFmtId="164" fontId="57" fillId="0" borderId="0" xfId="0" applyFont="1" applyAlignment="1">
      <alignment wrapText="1"/>
    </xf>
    <xf numFmtId="164" fontId="57" fillId="0" borderId="0" xfId="0" applyFont="1" applyAlignment="1">
      <alignment horizontal="center" wrapText="1"/>
    </xf>
    <xf numFmtId="166" fontId="58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59" fillId="0" borderId="0" xfId="0" applyFont="1" applyAlignment="1">
      <alignment horizontal="center"/>
    </xf>
    <xf numFmtId="168" fontId="60" fillId="0" borderId="0" xfId="0" applyNumberFormat="1" applyFont="1" applyAlignment="1">
      <alignment horizontal="right" vertical="center" indent="1"/>
    </xf>
    <xf numFmtId="164" fontId="60" fillId="0" borderId="0" xfId="0" applyFont="1" applyAlignment="1">
      <alignment horizontal="right" indent="1"/>
    </xf>
    <xf numFmtId="164" fontId="57" fillId="0" borderId="0" xfId="0" applyFont="1" applyAlignment="1">
      <alignment vertical="center"/>
    </xf>
    <xf numFmtId="164" fontId="61" fillId="0" borderId="0" xfId="0" applyFont="1" applyAlignment="1">
      <alignment horizontal="left" vertical="center" wrapText="1"/>
    </xf>
    <xf numFmtId="168" fontId="62" fillId="0" borderId="0" xfId="0" applyNumberFormat="1" applyFont="1" applyAlignment="1">
      <alignment wrapText="1"/>
    </xf>
    <xf numFmtId="164" fontId="57" fillId="0" borderId="0" xfId="0" applyFont="1" applyAlignment="1">
      <alignment/>
    </xf>
    <xf numFmtId="164" fontId="63" fillId="0" borderId="0" xfId="0" applyFont="1" applyAlignment="1">
      <alignment horizontal="center"/>
    </xf>
    <xf numFmtId="164" fontId="64" fillId="2" borderId="0" xfId="0" applyFont="1" applyFill="1" applyBorder="1" applyAlignment="1">
      <alignment wrapText="1"/>
    </xf>
    <xf numFmtId="164" fontId="57" fillId="0" borderId="0" xfId="0" applyFont="1" applyBorder="1" applyAlignment="1">
      <alignment wrapText="1"/>
    </xf>
    <xf numFmtId="164" fontId="46" fillId="0" borderId="0" xfId="0" applyFont="1" applyBorder="1" applyAlignment="1">
      <alignment horizontal="center" wrapText="1"/>
    </xf>
    <xf numFmtId="164" fontId="65" fillId="0" borderId="0" xfId="0" applyFont="1" applyAlignment="1">
      <alignment wrapText="1"/>
    </xf>
    <xf numFmtId="164" fontId="65" fillId="0" borderId="0" xfId="0" applyFont="1" applyAlignment="1">
      <alignment/>
    </xf>
    <xf numFmtId="164" fontId="18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vertical="center" wrapText="1"/>
    </xf>
    <xf numFmtId="164" fontId="65" fillId="0" borderId="0" xfId="0" applyFont="1" applyAlignment="1">
      <alignment horizontal="left" vertical="center" wrapText="1"/>
    </xf>
    <xf numFmtId="168" fontId="66" fillId="0" borderId="0" xfId="0" applyNumberFormat="1" applyFont="1" applyAlignment="1">
      <alignment wrapText="1"/>
    </xf>
    <xf numFmtId="164" fontId="67" fillId="0" borderId="0" xfId="0" applyFont="1" applyBorder="1" applyAlignment="1">
      <alignment horizontal="left"/>
    </xf>
    <xf numFmtId="164" fontId="65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68" fillId="3" borderId="0" xfId="0" applyFont="1" applyFill="1" applyBorder="1" applyAlignment="1">
      <alignment horizontal="left"/>
    </xf>
    <xf numFmtId="164" fontId="68" fillId="3" borderId="0" xfId="0" applyFont="1" applyFill="1" applyAlignment="1">
      <alignment horizontal="left" vertical="center" wrapText="1"/>
    </xf>
    <xf numFmtId="164" fontId="1" fillId="3" borderId="0" xfId="0" applyFont="1" applyFill="1" applyAlignment="1">
      <alignment wrapText="1"/>
    </xf>
    <xf numFmtId="164" fontId="69" fillId="3" borderId="0" xfId="0" applyFont="1" applyFill="1" applyAlignment="1">
      <alignment horizontal="center" wrapText="1"/>
    </xf>
    <xf numFmtId="164" fontId="69" fillId="3" borderId="0" xfId="0" applyFont="1" applyFill="1" applyAlignment="1">
      <alignment horizontal="center" vertical="center" wrapText="1"/>
    </xf>
    <xf numFmtId="166" fontId="70" fillId="3" borderId="0" xfId="0" applyNumberFormat="1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/>
    </xf>
    <xf numFmtId="168" fontId="71" fillId="3" borderId="0" xfId="0" applyNumberFormat="1" applyFont="1" applyFill="1" applyAlignment="1">
      <alignment horizontal="center" vertical="center"/>
    </xf>
    <xf numFmtId="164" fontId="72" fillId="3" borderId="0" xfId="0" applyFont="1" applyFill="1" applyAlignment="1">
      <alignment/>
    </xf>
    <xf numFmtId="164" fontId="68" fillId="3" borderId="0" xfId="0" applyFont="1" applyFill="1" applyAlignment="1">
      <alignment/>
    </xf>
    <xf numFmtId="164" fontId="21" fillId="3" borderId="0" xfId="0" applyFont="1" applyFill="1" applyBorder="1" applyAlignment="1">
      <alignment horizontal="center"/>
    </xf>
    <xf numFmtId="164" fontId="72" fillId="3" borderId="0" xfId="0" applyFont="1" applyFill="1" applyAlignment="1">
      <alignment/>
    </xf>
    <xf numFmtId="164" fontId="68" fillId="3" borderId="0" xfId="0" applyFont="1" applyFill="1" applyAlignment="1">
      <alignment/>
    </xf>
    <xf numFmtId="164" fontId="21" fillId="3" borderId="0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left" vertical="center"/>
    </xf>
    <xf numFmtId="164" fontId="68" fillId="3" borderId="0" xfId="0" applyFont="1" applyFill="1" applyBorder="1" applyAlignment="1">
      <alignment horizontal="right" vertical="center" wrapText="1" indent="1"/>
    </xf>
    <xf numFmtId="164" fontId="73" fillId="3" borderId="0" xfId="0" applyFont="1" applyFill="1" applyBorder="1" applyAlignment="1">
      <alignment horizontal="center" vertical="center"/>
    </xf>
    <xf numFmtId="164" fontId="73" fillId="3" borderId="0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left"/>
    </xf>
    <xf numFmtId="164" fontId="68" fillId="3" borderId="39" xfId="0" applyFont="1" applyFill="1" applyBorder="1" applyAlignment="1">
      <alignment horizontal="left" vertical="center" wrapText="1"/>
    </xf>
    <xf numFmtId="164" fontId="72" fillId="3" borderId="0" xfId="0" applyFont="1" applyFill="1" applyBorder="1" applyAlignment="1">
      <alignment/>
    </xf>
    <xf numFmtId="164" fontId="68" fillId="3" borderId="0" xfId="0" applyFont="1" applyFill="1" applyBorder="1" applyAlignment="1">
      <alignment/>
    </xf>
    <xf numFmtId="164" fontId="68" fillId="3" borderId="0" xfId="0" applyFont="1" applyFill="1" applyBorder="1" applyAlignment="1">
      <alignment horizontal="center" vertical="center"/>
    </xf>
    <xf numFmtId="164" fontId="75" fillId="3" borderId="22" xfId="0" applyFont="1" applyFill="1" applyBorder="1" applyAlignment="1">
      <alignment horizontal="center" vertical="center" wrapText="1"/>
    </xf>
    <xf numFmtId="164" fontId="75" fillId="3" borderId="23" xfId="0" applyFont="1" applyFill="1" applyBorder="1" applyAlignment="1">
      <alignment horizontal="center" vertical="center" wrapText="1"/>
    </xf>
    <xf numFmtId="166" fontId="75" fillId="3" borderId="23" xfId="0" applyNumberFormat="1" applyFont="1" applyFill="1" applyBorder="1" applyAlignment="1">
      <alignment horizontal="center" vertical="center" wrapText="1"/>
    </xf>
    <xf numFmtId="164" fontId="76" fillId="3" borderId="23" xfId="0" applyFont="1" applyFill="1" applyBorder="1" applyAlignment="1">
      <alignment horizontal="center" vertical="center" wrapText="1"/>
    </xf>
    <xf numFmtId="164" fontId="77" fillId="3" borderId="27" xfId="0" applyFont="1" applyFill="1" applyBorder="1" applyAlignment="1">
      <alignment horizontal="center" vertical="center" wrapText="1"/>
    </xf>
    <xf numFmtId="164" fontId="72" fillId="3" borderId="0" xfId="0" applyFont="1" applyFill="1" applyAlignment="1">
      <alignment horizontal="center" vertical="center" wrapText="1"/>
    </xf>
    <xf numFmtId="164" fontId="68" fillId="3" borderId="0" xfId="0" applyFont="1" applyFill="1" applyAlignment="1">
      <alignment horizontal="center" vertical="center" wrapText="1"/>
    </xf>
    <xf numFmtId="164" fontId="79" fillId="3" borderId="0" xfId="0" applyFont="1" applyFill="1" applyBorder="1" applyAlignment="1">
      <alignment horizontal="center" vertical="center"/>
    </xf>
    <xf numFmtId="164" fontId="79" fillId="3" borderId="15" xfId="0" applyFont="1" applyFill="1" applyBorder="1" applyAlignment="1">
      <alignment horizontal="center" vertical="center" wrapText="1"/>
    </xf>
    <xf numFmtId="164" fontId="24" fillId="3" borderId="31" xfId="0" applyFont="1" applyFill="1" applyBorder="1" applyAlignment="1">
      <alignment horizontal="center" vertical="center" wrapText="1"/>
    </xf>
    <xf numFmtId="166" fontId="24" fillId="3" borderId="31" xfId="0" applyNumberFormat="1" applyFont="1" applyFill="1" applyBorder="1" applyAlignment="1">
      <alignment horizontal="center" vertical="center" wrapText="1"/>
    </xf>
    <xf numFmtId="164" fontId="80" fillId="3" borderId="17" xfId="0" applyFont="1" applyFill="1" applyBorder="1" applyAlignment="1">
      <alignment horizontal="center" vertical="center" wrapText="1"/>
    </xf>
    <xf numFmtId="164" fontId="81" fillId="3" borderId="0" xfId="0" applyFont="1" applyFill="1" applyAlignment="1">
      <alignment horizontal="center" vertical="center"/>
    </xf>
    <xf numFmtId="164" fontId="79" fillId="3" borderId="0" xfId="0" applyFont="1" applyFill="1" applyAlignment="1">
      <alignment horizontal="center" vertical="center"/>
    </xf>
    <xf numFmtId="164" fontId="21" fillId="3" borderId="0" xfId="0" applyFont="1" applyFill="1" applyBorder="1" applyAlignment="1">
      <alignment horizontal="left"/>
    </xf>
    <xf numFmtId="164" fontId="68" fillId="3" borderId="77" xfId="0" applyFont="1" applyFill="1" applyBorder="1" applyAlignment="1">
      <alignment horizontal="left" vertical="center" wrapText="1"/>
    </xf>
    <xf numFmtId="164" fontId="1" fillId="3" borderId="77" xfId="0" applyFont="1" applyFill="1" applyBorder="1" applyAlignment="1">
      <alignment vertical="center" wrapText="1"/>
    </xf>
    <xf numFmtId="164" fontId="69" fillId="3" borderId="77" xfId="0" applyFont="1" applyFill="1" applyBorder="1" applyAlignment="1">
      <alignment horizontal="center" vertical="center" wrapText="1"/>
    </xf>
    <xf numFmtId="166" fontId="70" fillId="3" borderId="77" xfId="0" applyNumberFormat="1" applyFont="1" applyFill="1" applyBorder="1" applyAlignment="1">
      <alignment horizontal="center" vertical="center" wrapText="1"/>
    </xf>
    <xf numFmtId="164" fontId="1" fillId="3" borderId="77" xfId="0" applyFont="1" applyFill="1" applyBorder="1" applyAlignment="1">
      <alignment horizontal="center" vertical="center" wrapText="1"/>
    </xf>
    <xf numFmtId="164" fontId="1" fillId="3" borderId="77" xfId="0" applyFont="1" applyFill="1" applyBorder="1" applyAlignment="1">
      <alignment horizontal="center" vertical="center"/>
    </xf>
    <xf numFmtId="168" fontId="71" fillId="3" borderId="0" xfId="0" applyNumberFormat="1" applyFont="1" applyFill="1" applyBorder="1" applyAlignment="1">
      <alignment horizontal="center" vertical="center"/>
    </xf>
    <xf numFmtId="164" fontId="82" fillId="3" borderId="0" xfId="0" applyFont="1" applyFill="1" applyBorder="1" applyAlignment="1">
      <alignment horizontal="left"/>
    </xf>
    <xf numFmtId="164" fontId="68" fillId="3" borderId="0" xfId="0" applyFont="1" applyFill="1" applyBorder="1" applyAlignment="1">
      <alignment horizontal="left" vertical="center" wrapText="1"/>
    </xf>
    <xf numFmtId="164" fontId="1" fillId="3" borderId="0" xfId="0" applyFont="1" applyFill="1" applyBorder="1" applyAlignment="1">
      <alignment vertical="center" wrapText="1"/>
    </xf>
    <xf numFmtId="164" fontId="69" fillId="3" borderId="0" xfId="0" applyFont="1" applyFill="1" applyBorder="1" applyAlignment="1">
      <alignment horizontal="center" vertical="center" wrapText="1"/>
    </xf>
    <xf numFmtId="166" fontId="70" fillId="3" borderId="0" xfId="0" applyNumberFormat="1" applyFont="1" applyFill="1" applyBorder="1" applyAlignment="1">
      <alignment horizontal="center" vertical="center" wrapText="1"/>
    </xf>
    <xf numFmtId="164" fontId="1" fillId="3" borderId="0" xfId="0" applyFont="1" applyFill="1" applyBorder="1" applyAlignment="1">
      <alignment horizontal="center" vertical="center" wrapText="1"/>
    </xf>
    <xf numFmtId="164" fontId="1" fillId="3" borderId="0" xfId="0" applyFont="1" applyFill="1" applyBorder="1" applyAlignment="1">
      <alignment horizontal="center" vertical="center"/>
    </xf>
    <xf numFmtId="164" fontId="68" fillId="3" borderId="33" xfId="0" applyFont="1" applyFill="1" applyBorder="1" applyAlignment="1">
      <alignment horizontal="left" vertical="center" wrapText="1"/>
    </xf>
    <xf numFmtId="164" fontId="1" fillId="3" borderId="23" xfId="0" applyFont="1" applyFill="1" applyBorder="1" applyAlignment="1">
      <alignment horizontal="left" vertical="center" indent="1"/>
    </xf>
    <xf numFmtId="164" fontId="68" fillId="3" borderId="23" xfId="0" applyFont="1" applyFill="1" applyBorder="1" applyAlignment="1">
      <alignment horizontal="center" vertical="center" wrapText="1"/>
    </xf>
    <xf numFmtId="164" fontId="69" fillId="3" borderId="23" xfId="0" applyFont="1" applyFill="1" applyBorder="1" applyAlignment="1">
      <alignment horizontal="center" vertical="center" wrapText="1"/>
    </xf>
    <xf numFmtId="166" fontId="70" fillId="3" borderId="23" xfId="0" applyNumberFormat="1" applyFont="1" applyFill="1" applyBorder="1" applyAlignment="1">
      <alignment horizontal="center" vertical="center" wrapText="1"/>
    </xf>
    <xf numFmtId="164" fontId="1" fillId="3" borderId="23" xfId="0" applyFont="1" applyFill="1" applyBorder="1" applyAlignment="1">
      <alignment horizontal="center" vertical="center" wrapText="1"/>
    </xf>
    <xf numFmtId="164" fontId="1" fillId="3" borderId="23" xfId="0" applyFont="1" applyFill="1" applyBorder="1" applyAlignment="1">
      <alignment horizontal="center" vertical="center"/>
    </xf>
    <xf numFmtId="168" fontId="71" fillId="3" borderId="85" xfId="0" applyNumberFormat="1" applyFont="1" applyFill="1" applyBorder="1" applyAlignment="1">
      <alignment horizontal="center" vertical="center"/>
    </xf>
    <xf numFmtId="168" fontId="21" fillId="2" borderId="0" xfId="0" applyNumberFormat="1" applyFont="1" applyFill="1" applyBorder="1" applyAlignment="1">
      <alignment horizontal="center" vertical="center"/>
    </xf>
    <xf numFmtId="168" fontId="21" fillId="4" borderId="0" xfId="0" applyNumberFormat="1" applyFont="1" applyFill="1" applyAlignment="1">
      <alignment horizontal="center"/>
    </xf>
    <xf numFmtId="164" fontId="1" fillId="3" borderId="31" xfId="0" applyFont="1" applyFill="1" applyBorder="1" applyAlignment="1">
      <alignment horizontal="left" vertical="center" wrapText="1" indent="1"/>
    </xf>
    <xf numFmtId="164" fontId="68" fillId="3" borderId="29" xfId="0" applyFont="1" applyFill="1" applyBorder="1" applyAlignment="1">
      <alignment horizontal="center" vertical="center" wrapText="1"/>
    </xf>
    <xf numFmtId="164" fontId="69" fillId="3" borderId="29" xfId="0" applyFont="1" applyFill="1" applyBorder="1" applyAlignment="1">
      <alignment horizontal="center" vertical="center" wrapText="1"/>
    </xf>
    <xf numFmtId="166" fontId="70" fillId="3" borderId="29" xfId="0" applyNumberFormat="1" applyFont="1" applyFill="1" applyBorder="1" applyAlignment="1">
      <alignment horizontal="center" vertical="center" wrapText="1"/>
    </xf>
    <xf numFmtId="164" fontId="1" fillId="3" borderId="29" xfId="0" applyFont="1" applyFill="1" applyBorder="1" applyAlignment="1">
      <alignment horizontal="center" vertical="center" wrapText="1"/>
    </xf>
    <xf numFmtId="164" fontId="1" fillId="3" borderId="29" xfId="0" applyFont="1" applyFill="1" applyBorder="1" applyAlignment="1">
      <alignment horizontal="center" vertical="center"/>
    </xf>
    <xf numFmtId="168" fontId="71" fillId="3" borderId="86" xfId="0" applyNumberFormat="1" applyFont="1" applyFill="1" applyBorder="1" applyAlignment="1">
      <alignment horizontal="center" vertical="center"/>
    </xf>
    <xf numFmtId="164" fontId="68" fillId="3" borderId="138" xfId="0" applyFont="1" applyFill="1" applyBorder="1" applyAlignment="1">
      <alignment horizontal="center" vertical="center" wrapText="1"/>
    </xf>
    <xf numFmtId="164" fontId="69" fillId="3" borderId="138" xfId="0" applyFont="1" applyFill="1" applyBorder="1" applyAlignment="1">
      <alignment horizontal="center" vertical="center" wrapText="1"/>
    </xf>
    <xf numFmtId="166" fontId="70" fillId="3" borderId="138" xfId="0" applyNumberFormat="1" applyFont="1" applyFill="1" applyBorder="1" applyAlignment="1">
      <alignment horizontal="center" vertical="center" wrapText="1"/>
    </xf>
    <xf numFmtId="164" fontId="68" fillId="3" borderId="31" xfId="0" applyFont="1" applyFill="1" applyBorder="1" applyAlignment="1">
      <alignment horizontal="center" vertical="center" wrapText="1"/>
    </xf>
    <xf numFmtId="164" fontId="69" fillId="3" borderId="31" xfId="0" applyFont="1" applyFill="1" applyBorder="1" applyAlignment="1">
      <alignment horizontal="center" vertical="center" wrapText="1"/>
    </xf>
    <xf numFmtId="166" fontId="70" fillId="3" borderId="31" xfId="0" applyNumberFormat="1" applyFont="1" applyFill="1" applyBorder="1" applyAlignment="1">
      <alignment horizontal="center" vertical="center" wrapText="1"/>
    </xf>
    <xf numFmtId="164" fontId="1" fillId="3" borderId="31" xfId="0" applyFont="1" applyFill="1" applyBorder="1" applyAlignment="1">
      <alignment horizontal="center" vertical="center" wrapText="1"/>
    </xf>
    <xf numFmtId="164" fontId="1" fillId="3" borderId="31" xfId="0" applyFont="1" applyFill="1" applyBorder="1" applyAlignment="1">
      <alignment horizontal="center" vertical="center"/>
    </xf>
    <xf numFmtId="168" fontId="71" fillId="3" borderId="17" xfId="0" applyNumberFormat="1" applyFont="1" applyFill="1" applyBorder="1" applyAlignment="1">
      <alignment horizontal="center" vertical="center"/>
    </xf>
    <xf numFmtId="164" fontId="68" fillId="3" borderId="139" xfId="0" applyFont="1" applyFill="1" applyBorder="1" applyAlignment="1">
      <alignment horizontal="left" vertical="center" wrapText="1"/>
    </xf>
    <xf numFmtId="164" fontId="1" fillId="3" borderId="140" xfId="0" applyFont="1" applyFill="1" applyBorder="1" applyAlignment="1">
      <alignment horizontal="left" vertical="center" indent="1"/>
    </xf>
    <xf numFmtId="164" fontId="68" fillId="3" borderId="140" xfId="0" applyFont="1" applyFill="1" applyBorder="1" applyAlignment="1">
      <alignment horizontal="center" vertical="center" wrapText="1"/>
    </xf>
    <xf numFmtId="164" fontId="69" fillId="3" borderId="140" xfId="0" applyFont="1" applyFill="1" applyBorder="1" applyAlignment="1">
      <alignment horizontal="center" vertical="center" wrapText="1"/>
    </xf>
    <xf numFmtId="166" fontId="70" fillId="3" borderId="140" xfId="0" applyNumberFormat="1" applyFont="1" applyFill="1" applyBorder="1" applyAlignment="1">
      <alignment horizontal="center" vertical="center"/>
    </xf>
    <xf numFmtId="164" fontId="1" fillId="3" borderId="140" xfId="0" applyFont="1" applyFill="1" applyBorder="1" applyAlignment="1">
      <alignment horizontal="center" vertical="center" wrapText="1"/>
    </xf>
    <xf numFmtId="164" fontId="1" fillId="3" borderId="140" xfId="0" applyFont="1" applyFill="1" applyBorder="1" applyAlignment="1">
      <alignment horizontal="center" vertical="center"/>
    </xf>
    <xf numFmtId="168" fontId="71" fillId="3" borderId="89" xfId="0" applyNumberFormat="1" applyFont="1" applyFill="1" applyBorder="1" applyAlignment="1">
      <alignment horizontal="center" vertical="center"/>
    </xf>
    <xf numFmtId="164" fontId="1" fillId="3" borderId="138" xfId="0" applyFont="1" applyFill="1" applyBorder="1" applyAlignment="1">
      <alignment horizontal="left" vertical="center" wrapText="1" indent="1"/>
    </xf>
    <xf numFmtId="164" fontId="1" fillId="3" borderId="138" xfId="0" applyFont="1" applyFill="1" applyBorder="1" applyAlignment="1">
      <alignment horizontal="center" vertical="center" wrapText="1"/>
    </xf>
    <xf numFmtId="164" fontId="1" fillId="3" borderId="138" xfId="0" applyFont="1" applyFill="1" applyBorder="1" applyAlignment="1">
      <alignment horizontal="center" vertical="center"/>
    </xf>
    <xf numFmtId="166" fontId="70" fillId="3" borderId="140" xfId="0" applyNumberFormat="1" applyFont="1" applyFill="1" applyBorder="1" applyAlignment="1">
      <alignment horizontal="center" vertical="center" wrapText="1"/>
    </xf>
    <xf numFmtId="164" fontId="1" fillId="3" borderId="26" xfId="0" applyFont="1" applyFill="1" applyBorder="1" applyAlignment="1">
      <alignment horizontal="center" vertical="center" wrapText="1"/>
    </xf>
    <xf numFmtId="164" fontId="70" fillId="3" borderId="23" xfId="0" applyFont="1" applyFill="1" applyBorder="1" applyAlignment="1">
      <alignment horizontal="center" vertical="center" wrapText="1"/>
    </xf>
    <xf numFmtId="166" fontId="1" fillId="3" borderId="23" xfId="0" applyNumberFormat="1" applyFont="1" applyFill="1" applyBorder="1" applyAlignment="1">
      <alignment horizontal="center" vertical="center" wrapText="1"/>
    </xf>
    <xf numFmtId="168" fontId="21" fillId="3" borderId="0" xfId="0" applyNumberFormat="1" applyFont="1" applyFill="1" applyBorder="1" applyAlignment="1">
      <alignment horizontal="center" vertical="center"/>
    </xf>
    <xf numFmtId="168" fontId="21" fillId="3" borderId="0" xfId="0" applyNumberFormat="1" applyFont="1" applyFill="1" applyAlignment="1">
      <alignment horizontal="center"/>
    </xf>
    <xf numFmtId="164" fontId="69" fillId="3" borderId="30" xfId="0" applyFont="1" applyFill="1" applyBorder="1" applyAlignment="1">
      <alignment horizontal="center" vertical="center" wrapText="1"/>
    </xf>
    <xf numFmtId="166" fontId="1" fillId="3" borderId="29" xfId="0" applyNumberFormat="1" applyFont="1" applyFill="1" applyBorder="1" applyAlignment="1">
      <alignment horizontal="center" vertical="center" wrapText="1"/>
    </xf>
    <xf numFmtId="166" fontId="1" fillId="3" borderId="31" xfId="0" applyNumberFormat="1" applyFont="1" applyFill="1" applyBorder="1" applyAlignment="1">
      <alignment horizontal="center" vertical="center" wrapText="1"/>
    </xf>
    <xf numFmtId="164" fontId="68" fillId="3" borderId="33" xfId="22" applyFont="1" applyFill="1" applyBorder="1" applyAlignment="1">
      <alignment horizontal="left" vertical="center" wrapText="1"/>
      <protection/>
    </xf>
    <xf numFmtId="164" fontId="1" fillId="3" borderId="34" xfId="0" applyFont="1" applyFill="1" applyBorder="1" applyAlignment="1">
      <alignment horizontal="left" vertical="center" wrapText="1" indent="1"/>
    </xf>
    <xf numFmtId="164" fontId="68" fillId="3" borderId="34" xfId="0" applyFont="1" applyFill="1" applyBorder="1" applyAlignment="1">
      <alignment horizontal="center" vertical="center" wrapText="1"/>
    </xf>
    <xf numFmtId="164" fontId="69" fillId="3" borderId="34" xfId="0" applyFont="1" applyFill="1" applyBorder="1" applyAlignment="1">
      <alignment horizontal="center" vertical="center" wrapText="1"/>
    </xf>
    <xf numFmtId="166" fontId="70" fillId="3" borderId="34" xfId="0" applyNumberFormat="1" applyFont="1" applyFill="1" applyBorder="1" applyAlignment="1">
      <alignment horizontal="center" vertical="center" wrapText="1"/>
    </xf>
    <xf numFmtId="164" fontId="1" fillId="3" borderId="34" xfId="0" applyFont="1" applyFill="1" applyBorder="1" applyAlignment="1">
      <alignment horizontal="center" vertical="center" wrapText="1"/>
    </xf>
    <xf numFmtId="164" fontId="1" fillId="3" borderId="34" xfId="0" applyFont="1" applyFill="1" applyBorder="1" applyAlignment="1">
      <alignment horizontal="center" vertical="center"/>
    </xf>
    <xf numFmtId="168" fontId="71" fillId="3" borderId="65" xfId="0" applyNumberFormat="1" applyFont="1" applyFill="1" applyBorder="1" applyAlignment="1">
      <alignment horizontal="center" vertical="center"/>
    </xf>
    <xf numFmtId="164" fontId="68" fillId="3" borderId="19" xfId="0" applyFont="1" applyFill="1" applyBorder="1" applyAlignment="1">
      <alignment horizontal="left" vertical="center" wrapText="1"/>
    </xf>
    <xf numFmtId="164" fontId="1" fillId="3" borderId="19" xfId="0" applyFont="1" applyFill="1" applyBorder="1" applyAlignment="1">
      <alignment horizontal="left" vertical="center" wrapText="1" indent="1"/>
    </xf>
    <xf numFmtId="164" fontId="68" fillId="3" borderId="19" xfId="0" applyFont="1" applyFill="1" applyBorder="1" applyAlignment="1">
      <alignment horizontal="center" vertical="center" wrapText="1"/>
    </xf>
    <xf numFmtId="164" fontId="69" fillId="3" borderId="19" xfId="0" applyFont="1" applyFill="1" applyBorder="1" applyAlignment="1">
      <alignment horizontal="center" vertical="center" wrapText="1"/>
    </xf>
    <xf numFmtId="166" fontId="70" fillId="3" borderId="19" xfId="0" applyNumberFormat="1" applyFont="1" applyFill="1" applyBorder="1" applyAlignment="1">
      <alignment horizontal="center" vertical="center" wrapText="1"/>
    </xf>
    <xf numFmtId="164" fontId="1" fillId="3" borderId="19" xfId="0" applyFont="1" applyFill="1" applyBorder="1" applyAlignment="1">
      <alignment horizontal="center" vertical="center" wrapText="1"/>
    </xf>
    <xf numFmtId="164" fontId="1" fillId="3" borderId="19" xfId="0" applyFont="1" applyFill="1" applyBorder="1" applyAlignment="1">
      <alignment horizontal="center" vertical="center"/>
    </xf>
    <xf numFmtId="164" fontId="68" fillId="3" borderId="141" xfId="0" applyFont="1" applyFill="1" applyBorder="1" applyAlignment="1">
      <alignment horizontal="left" vertical="center" wrapText="1"/>
    </xf>
    <xf numFmtId="168" fontId="71" fillId="3" borderId="27" xfId="0" applyNumberFormat="1" applyFont="1" applyFill="1" applyBorder="1" applyAlignment="1">
      <alignment horizontal="center" vertical="center"/>
    </xf>
    <xf numFmtId="168" fontId="71" fillId="3" borderId="10" xfId="0" applyNumberFormat="1" applyFont="1" applyFill="1" applyBorder="1" applyAlignment="1">
      <alignment horizontal="center" vertical="center"/>
    </xf>
    <xf numFmtId="168" fontId="71" fillId="3" borderId="142" xfId="0" applyNumberFormat="1" applyFont="1" applyFill="1" applyBorder="1" applyAlignment="1">
      <alignment horizontal="center" vertical="center"/>
    </xf>
    <xf numFmtId="164" fontId="68" fillId="3" borderId="63" xfId="0" applyFont="1" applyFill="1" applyBorder="1" applyAlignment="1">
      <alignment horizontal="left" vertical="center" wrapText="1"/>
    </xf>
    <xf numFmtId="164" fontId="1" fillId="3" borderId="63" xfId="0" applyFont="1" applyFill="1" applyBorder="1" applyAlignment="1">
      <alignment horizontal="left" vertical="center" wrapText="1" indent="1"/>
    </xf>
    <xf numFmtId="164" fontId="68" fillId="3" borderId="63" xfId="0" applyFont="1" applyFill="1" applyBorder="1" applyAlignment="1">
      <alignment horizontal="center" vertical="center" wrapText="1"/>
    </xf>
    <xf numFmtId="164" fontId="69" fillId="3" borderId="63" xfId="0" applyFont="1" applyFill="1" applyBorder="1" applyAlignment="1">
      <alignment horizontal="center" vertical="center" wrapText="1"/>
    </xf>
    <xf numFmtId="166" fontId="70" fillId="3" borderId="63" xfId="0" applyNumberFormat="1" applyFont="1" applyFill="1" applyBorder="1" applyAlignment="1">
      <alignment horizontal="center" vertical="center" wrapText="1"/>
    </xf>
    <xf numFmtId="164" fontId="1" fillId="3" borderId="63" xfId="0" applyFont="1" applyFill="1" applyBorder="1" applyAlignment="1">
      <alignment horizontal="center" vertical="center" wrapText="1"/>
    </xf>
    <xf numFmtId="164" fontId="1" fillId="3" borderId="63" xfId="0" applyFont="1" applyFill="1" applyBorder="1" applyAlignment="1">
      <alignment horizontal="center" vertical="center"/>
    </xf>
    <xf numFmtId="166" fontId="70" fillId="3" borderId="23" xfId="0" applyNumberFormat="1" applyFont="1" applyFill="1" applyBorder="1" applyAlignment="1">
      <alignment horizontal="center" vertical="center"/>
    </xf>
    <xf numFmtId="164" fontId="68" fillId="3" borderId="22" xfId="0" applyFont="1" applyFill="1" applyBorder="1" applyAlignment="1">
      <alignment horizontal="left" vertical="center" wrapText="1"/>
    </xf>
    <xf numFmtId="164" fontId="83" fillId="3" borderId="138" xfId="0" applyFont="1" applyFill="1" applyBorder="1" applyAlignment="1">
      <alignment horizontal="left" vertical="center" wrapText="1" indent="1"/>
    </xf>
    <xf numFmtId="164" fontId="83" fillId="3" borderId="23" xfId="0" applyFont="1" applyFill="1" applyBorder="1" applyAlignment="1">
      <alignment horizontal="left" vertical="center" indent="1"/>
    </xf>
    <xf numFmtId="164" fontId="68" fillId="3" borderId="143" xfId="0" applyFont="1" applyFill="1" applyBorder="1" applyAlignment="1">
      <alignment horizontal="left" vertical="center" wrapText="1"/>
    </xf>
    <xf numFmtId="164" fontId="83" fillId="3" borderId="140" xfId="0" applyFont="1" applyFill="1" applyBorder="1" applyAlignment="1">
      <alignment horizontal="left" vertical="center" indent="1"/>
    </xf>
    <xf numFmtId="164" fontId="83" fillId="3" borderId="29" xfId="0" applyFont="1" applyFill="1" applyBorder="1" applyAlignment="1">
      <alignment horizontal="left" vertical="center" wrapText="1" indent="1"/>
    </xf>
    <xf numFmtId="164" fontId="68" fillId="3" borderId="8" xfId="0" applyFont="1" applyFill="1" applyBorder="1" applyAlignment="1">
      <alignment horizontal="left" vertical="center" wrapText="1"/>
    </xf>
    <xf numFmtId="164" fontId="83" fillId="3" borderId="29" xfId="0" applyFont="1" applyFill="1" applyBorder="1" applyAlignment="1">
      <alignment horizontal="left" vertical="center" indent="1"/>
    </xf>
    <xf numFmtId="164" fontId="83" fillId="3" borderId="63" xfId="0" applyFont="1" applyFill="1" applyBorder="1" applyAlignment="1">
      <alignment horizontal="left" vertical="center" wrapText="1" indent="1"/>
    </xf>
    <xf numFmtId="164" fontId="83" fillId="3" borderId="63" xfId="0" applyFont="1" applyFill="1" applyBorder="1" applyAlignment="1">
      <alignment horizontal="left" vertical="center" indent="1"/>
    </xf>
    <xf numFmtId="164" fontId="84" fillId="3" borderId="63" xfId="0" applyFont="1" applyFill="1" applyBorder="1" applyAlignment="1">
      <alignment horizontal="center" vertical="center"/>
    </xf>
    <xf numFmtId="164" fontId="85" fillId="3" borderId="63" xfId="0" applyFont="1" applyFill="1" applyBorder="1" applyAlignment="1">
      <alignment horizontal="center" vertical="center"/>
    </xf>
    <xf numFmtId="164" fontId="86" fillId="3" borderId="63" xfId="0" applyFont="1" applyFill="1" applyBorder="1" applyAlignment="1">
      <alignment horizontal="center" vertical="center"/>
    </xf>
    <xf numFmtId="164" fontId="83" fillId="3" borderId="31" xfId="0" applyFont="1" applyFill="1" applyBorder="1" applyAlignment="1">
      <alignment horizontal="left" vertical="center" indent="1"/>
    </xf>
    <xf numFmtId="164" fontId="83" fillId="3" borderId="31" xfId="0" applyFont="1" applyFill="1" applyBorder="1" applyAlignment="1">
      <alignment horizontal="left" vertical="center" wrapText="1" indent="1"/>
    </xf>
    <xf numFmtId="164" fontId="1" fillId="3" borderId="0" xfId="0" applyFont="1" applyFill="1" applyBorder="1" applyAlignment="1">
      <alignment horizontal="left" vertical="center" wrapText="1" indent="1"/>
    </xf>
    <xf numFmtId="164" fontId="68" fillId="3" borderId="0" xfId="0" applyFont="1" applyFill="1" applyBorder="1" applyAlignment="1">
      <alignment horizontal="center" vertical="center" wrapText="1"/>
    </xf>
    <xf numFmtId="164" fontId="83" fillId="3" borderId="29" xfId="0" applyFont="1" applyFill="1" applyBorder="1" applyAlignment="1">
      <alignment horizontal="center" vertical="center" wrapText="1"/>
    </xf>
    <xf numFmtId="164" fontId="1" fillId="3" borderId="31" xfId="20" applyFont="1" applyFill="1" applyBorder="1" applyAlignment="1">
      <alignment horizontal="left" vertical="center" indent="1"/>
      <protection/>
    </xf>
    <xf numFmtId="164" fontId="68" fillId="3" borderId="31" xfId="20" applyFont="1" applyFill="1" applyBorder="1" applyAlignment="1">
      <alignment horizontal="center" vertical="center" wrapText="1"/>
      <protection/>
    </xf>
    <xf numFmtId="164" fontId="42" fillId="3" borderId="0" xfId="0" applyFont="1" applyFill="1" applyBorder="1" applyAlignment="1">
      <alignment horizontal="left"/>
    </xf>
    <xf numFmtId="164" fontId="32" fillId="3" borderId="33" xfId="0" applyFont="1" applyFill="1" applyBorder="1" applyAlignment="1">
      <alignment horizontal="left" vertical="center" wrapText="1"/>
    </xf>
    <xf numFmtId="164" fontId="63" fillId="3" borderId="34" xfId="0" applyFont="1" applyFill="1" applyBorder="1" applyAlignment="1">
      <alignment horizontal="center" vertical="center" wrapText="1"/>
    </xf>
    <xf numFmtId="164" fontId="32" fillId="3" borderId="23" xfId="0" applyFont="1" applyFill="1" applyBorder="1" applyAlignment="1">
      <alignment horizontal="center" vertical="center" wrapText="1"/>
    </xf>
    <xf numFmtId="164" fontId="39" fillId="3" borderId="23" xfId="0" applyFont="1" applyFill="1" applyBorder="1" applyAlignment="1">
      <alignment horizontal="center" vertical="center" wrapText="1"/>
    </xf>
    <xf numFmtId="166" fontId="47" fillId="3" borderId="23" xfId="0" applyNumberFormat="1" applyFont="1" applyFill="1" applyBorder="1" applyAlignment="1">
      <alignment horizontal="center" vertical="center" wrapText="1"/>
    </xf>
    <xf numFmtId="166" fontId="39" fillId="3" borderId="23" xfId="0" applyNumberFormat="1" applyFont="1" applyFill="1" applyBorder="1" applyAlignment="1">
      <alignment horizontal="center" vertical="center" wrapText="1"/>
    </xf>
    <xf numFmtId="164" fontId="22" fillId="3" borderId="23" xfId="0" applyFont="1" applyFill="1" applyBorder="1" applyAlignment="1">
      <alignment horizontal="center" vertical="center" wrapText="1"/>
    </xf>
    <xf numFmtId="164" fontId="22" fillId="3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/>
    </xf>
    <xf numFmtId="164" fontId="32" fillId="3" borderId="29" xfId="0" applyFont="1" applyFill="1" applyBorder="1" applyAlignment="1">
      <alignment horizontal="center" vertical="center" wrapText="1"/>
    </xf>
    <xf numFmtId="164" fontId="39" fillId="3" borderId="29" xfId="0" applyFont="1" applyFill="1" applyBorder="1" applyAlignment="1">
      <alignment horizontal="center" vertical="center" wrapText="1"/>
    </xf>
    <xf numFmtId="166" fontId="47" fillId="3" borderId="29" xfId="0" applyNumberFormat="1" applyFont="1" applyFill="1" applyBorder="1" applyAlignment="1">
      <alignment horizontal="center" vertical="center" wrapText="1"/>
    </xf>
    <xf numFmtId="166" fontId="39" fillId="3" borderId="29" xfId="0" applyNumberFormat="1" applyFont="1" applyFill="1" applyBorder="1" applyAlignment="1">
      <alignment horizontal="center" vertical="center" wrapText="1"/>
    </xf>
    <xf numFmtId="164" fontId="22" fillId="3" borderId="29" xfId="0" applyFont="1" applyFill="1" applyBorder="1" applyAlignment="1">
      <alignment horizontal="center" vertical="center" wrapText="1"/>
    </xf>
    <xf numFmtId="164" fontId="22" fillId="3" borderId="29" xfId="0" applyFont="1" applyFill="1" applyBorder="1" applyAlignment="1">
      <alignment horizontal="center" vertical="center"/>
    </xf>
    <xf numFmtId="164" fontId="32" fillId="3" borderId="31" xfId="0" applyFont="1" applyFill="1" applyBorder="1" applyAlignment="1">
      <alignment horizontal="center" vertical="center" wrapText="1"/>
    </xf>
    <xf numFmtId="164" fontId="39" fillId="3" borderId="31" xfId="0" applyFont="1" applyFill="1" applyBorder="1" applyAlignment="1">
      <alignment horizontal="center" vertical="center" wrapText="1"/>
    </xf>
    <xf numFmtId="166" fontId="47" fillId="3" borderId="31" xfId="0" applyNumberFormat="1" applyFont="1" applyFill="1" applyBorder="1" applyAlignment="1">
      <alignment horizontal="center" vertical="center" wrapText="1"/>
    </xf>
    <xf numFmtId="166" fontId="39" fillId="3" borderId="31" xfId="0" applyNumberFormat="1" applyFont="1" applyFill="1" applyBorder="1" applyAlignment="1">
      <alignment horizontal="center" vertical="center" wrapText="1"/>
    </xf>
    <xf numFmtId="164" fontId="22" fillId="3" borderId="31" xfId="0" applyFont="1" applyFill="1" applyBorder="1" applyAlignment="1">
      <alignment horizontal="center" vertical="center" wrapText="1"/>
    </xf>
    <xf numFmtId="164" fontId="22" fillId="3" borderId="31" xfId="0" applyFont="1" applyFill="1" applyBorder="1" applyAlignment="1">
      <alignment horizontal="center" vertical="center"/>
    </xf>
    <xf numFmtId="164" fontId="83" fillId="3" borderId="31" xfId="0" applyFont="1" applyFill="1" applyBorder="1" applyAlignment="1">
      <alignment horizontal="center" vertical="center" wrapText="1"/>
    </xf>
    <xf numFmtId="164" fontId="68" fillId="3" borderId="144" xfId="0" applyFont="1" applyFill="1" applyBorder="1" applyAlignment="1">
      <alignment horizontal="left" vertical="center" wrapText="1"/>
    </xf>
    <xf numFmtId="164" fontId="69" fillId="3" borderId="140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/>
    </xf>
    <xf numFmtId="164" fontId="68" fillId="3" borderId="33" xfId="0" applyFont="1" applyFill="1" applyBorder="1" applyAlignment="1">
      <alignment vertical="center" wrapText="1"/>
    </xf>
    <xf numFmtId="164" fontId="69" fillId="3" borderId="34" xfId="0" applyFont="1" applyFill="1" applyBorder="1" applyAlignment="1">
      <alignment horizontal="center" vertical="center"/>
    </xf>
    <xf numFmtId="166" fontId="70" fillId="3" borderId="34" xfId="0" applyNumberFormat="1" applyFont="1" applyFill="1" applyBorder="1" applyAlignment="1">
      <alignment horizontal="center" vertical="center"/>
    </xf>
    <xf numFmtId="168" fontId="71" fillId="3" borderId="37" xfId="0" applyNumberFormat="1" applyFont="1" applyFill="1" applyBorder="1" applyAlignment="1">
      <alignment horizontal="center" vertical="center"/>
    </xf>
    <xf numFmtId="164" fontId="68" fillId="3" borderId="139" xfId="0" applyFont="1" applyFill="1" applyBorder="1" applyAlignment="1">
      <alignment vertical="center" wrapText="1"/>
    </xf>
    <xf numFmtId="164" fontId="69" fillId="3" borderId="145" xfId="0" applyFont="1" applyFill="1" applyBorder="1" applyAlignment="1">
      <alignment horizontal="center" vertical="center"/>
    </xf>
    <xf numFmtId="166" fontId="70" fillId="3" borderId="145" xfId="0" applyNumberFormat="1" applyFont="1" applyFill="1" applyBorder="1" applyAlignment="1">
      <alignment horizontal="center" vertical="center"/>
    </xf>
    <xf numFmtId="164" fontId="1" fillId="3" borderId="145" xfId="0" applyFont="1" applyFill="1" applyBorder="1" applyAlignment="1">
      <alignment horizontal="center" vertical="center" wrapText="1"/>
    </xf>
    <xf numFmtId="164" fontId="1" fillId="3" borderId="145" xfId="0" applyFont="1" applyFill="1" applyBorder="1" applyAlignment="1">
      <alignment horizontal="center" vertical="center"/>
    </xf>
    <xf numFmtId="164" fontId="1" fillId="3" borderId="145" xfId="0" applyFont="1" applyFill="1" applyBorder="1" applyAlignment="1">
      <alignment horizontal="left" vertical="center" wrapText="1" indent="1"/>
    </xf>
    <xf numFmtId="164" fontId="69" fillId="3" borderId="145" xfId="0" applyFont="1" applyFill="1" applyBorder="1" applyAlignment="1">
      <alignment horizontal="center" vertical="center" wrapText="1"/>
    </xf>
    <xf numFmtId="166" fontId="70" fillId="3" borderId="145" xfId="0" applyNumberFormat="1" applyFont="1" applyFill="1" applyBorder="1" applyAlignment="1">
      <alignment horizontal="center" vertical="center" wrapText="1"/>
    </xf>
    <xf numFmtId="168" fontId="71" fillId="3" borderId="146" xfId="0" applyNumberFormat="1" applyFont="1" applyFill="1" applyBorder="1" applyAlignment="1">
      <alignment horizontal="center" vertical="center"/>
    </xf>
    <xf numFmtId="168" fontId="71" fillId="3" borderId="125" xfId="0" applyNumberFormat="1" applyFont="1" applyFill="1" applyBorder="1" applyAlignment="1">
      <alignment horizontal="center" vertical="center"/>
    </xf>
    <xf numFmtId="164" fontId="68" fillId="3" borderId="144" xfId="0" applyFont="1" applyFill="1" applyBorder="1" applyAlignment="1">
      <alignment vertical="center" wrapText="1"/>
    </xf>
    <xf numFmtId="164" fontId="69" fillId="3" borderId="44" xfId="0" applyFont="1" applyFill="1" applyBorder="1" applyAlignment="1">
      <alignment horizontal="center" vertical="center"/>
    </xf>
    <xf numFmtId="166" fontId="70" fillId="3" borderId="44" xfId="0" applyNumberFormat="1" applyFont="1" applyFill="1" applyBorder="1" applyAlignment="1">
      <alignment horizontal="center" vertical="center"/>
    </xf>
    <xf numFmtId="164" fontId="1" fillId="3" borderId="44" xfId="0" applyFont="1" applyFill="1" applyBorder="1" applyAlignment="1">
      <alignment horizontal="center" vertical="center" wrapText="1"/>
    </xf>
    <xf numFmtId="164" fontId="1" fillId="3" borderId="44" xfId="0" applyFont="1" applyFill="1" applyBorder="1" applyAlignment="1">
      <alignment horizontal="center" vertical="center"/>
    </xf>
    <xf numFmtId="164" fontId="68" fillId="3" borderId="15" xfId="0" applyFont="1" applyFill="1" applyBorder="1" applyAlignment="1">
      <alignment vertical="center" wrapText="1"/>
    </xf>
    <xf numFmtId="164" fontId="69" fillId="3" borderId="31" xfId="0" applyFont="1" applyFill="1" applyBorder="1" applyAlignment="1">
      <alignment horizontal="center" vertical="center"/>
    </xf>
    <xf numFmtId="166" fontId="70" fillId="3" borderId="31" xfId="0" applyNumberFormat="1" applyFont="1" applyFill="1" applyBorder="1" applyAlignment="1">
      <alignment horizontal="center" vertical="center"/>
    </xf>
    <xf numFmtId="168" fontId="71" fillId="3" borderId="147" xfId="0" applyNumberFormat="1" applyFont="1" applyFill="1" applyBorder="1" applyAlignment="1">
      <alignment horizontal="center" vertical="center"/>
    </xf>
    <xf numFmtId="164" fontId="1" fillId="3" borderId="39" xfId="0" applyFont="1" applyFill="1" applyBorder="1" applyAlignment="1">
      <alignment vertical="center" wrapText="1"/>
    </xf>
    <xf numFmtId="164" fontId="69" fillId="3" borderId="39" xfId="0" applyFont="1" applyFill="1" applyBorder="1" applyAlignment="1">
      <alignment horizontal="center" vertical="center" wrapText="1"/>
    </xf>
    <xf numFmtId="166" fontId="70" fillId="3" borderId="39" xfId="0" applyNumberFormat="1" applyFont="1" applyFill="1" applyBorder="1" applyAlignment="1">
      <alignment horizontal="center" vertical="center" wrapText="1"/>
    </xf>
    <xf numFmtId="164" fontId="1" fillId="3" borderId="39" xfId="0" applyFont="1" applyFill="1" applyBorder="1" applyAlignment="1">
      <alignment horizontal="center" vertical="center" wrapText="1"/>
    </xf>
    <xf numFmtId="164" fontId="1" fillId="3" borderId="39" xfId="0" applyFont="1" applyFill="1" applyBorder="1" applyAlignment="1">
      <alignment horizontal="center" vertical="center"/>
    </xf>
    <xf numFmtId="164" fontId="68" fillId="3" borderId="22" xfId="0" applyFont="1" applyFill="1" applyBorder="1" applyAlignment="1">
      <alignment vertical="center" wrapText="1"/>
    </xf>
    <xf numFmtId="164" fontId="69" fillId="3" borderId="23" xfId="0" applyFont="1" applyFill="1" applyBorder="1" applyAlignment="1">
      <alignment horizontal="center" vertical="center"/>
    </xf>
    <xf numFmtId="164" fontId="1" fillId="3" borderId="24" xfId="0" applyFont="1" applyFill="1" applyBorder="1" applyAlignment="1">
      <alignment horizontal="center" vertical="center"/>
    </xf>
    <xf numFmtId="164" fontId="68" fillId="3" borderId="8" xfId="0" applyFont="1" applyFill="1" applyBorder="1" applyAlignment="1">
      <alignment vertical="center" wrapText="1"/>
    </xf>
    <xf numFmtId="164" fontId="69" fillId="3" borderId="29" xfId="0" applyFont="1" applyFill="1" applyBorder="1" applyAlignment="1">
      <alignment horizontal="center" vertical="center"/>
    </xf>
    <xf numFmtId="166" fontId="70" fillId="3" borderId="29" xfId="0" applyNumberFormat="1" applyFont="1" applyFill="1" applyBorder="1" applyAlignment="1">
      <alignment horizontal="center" vertical="center"/>
    </xf>
    <xf numFmtId="164" fontId="1" fillId="3" borderId="9" xfId="0" applyFont="1" applyFill="1" applyBorder="1" applyAlignment="1">
      <alignment horizontal="center" vertical="center"/>
    </xf>
    <xf numFmtId="164" fontId="1" fillId="3" borderId="16" xfId="0" applyFont="1" applyFill="1" applyBorder="1" applyAlignment="1">
      <alignment horizontal="center" vertical="center"/>
    </xf>
    <xf numFmtId="164" fontId="68" fillId="3" borderId="15" xfId="0" applyFont="1" applyFill="1" applyBorder="1" applyAlignment="1">
      <alignment horizontal="left" vertical="center" wrapText="1"/>
    </xf>
    <xf numFmtId="164" fontId="68" fillId="3" borderId="8" xfId="0" applyFont="1" applyFill="1" applyBorder="1" applyAlignment="1">
      <alignment horizontal="left" vertical="center"/>
    </xf>
    <xf numFmtId="164" fontId="68" fillId="3" borderId="124" xfId="0" applyFont="1" applyFill="1" applyBorder="1" applyAlignment="1">
      <alignment vertical="center" wrapText="1"/>
    </xf>
    <xf numFmtId="164" fontId="69" fillId="3" borderId="138" xfId="0" applyFont="1" applyFill="1" applyBorder="1" applyAlignment="1">
      <alignment horizontal="center" vertical="center"/>
    </xf>
    <xf numFmtId="166" fontId="70" fillId="3" borderId="138" xfId="0" applyNumberFormat="1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left" vertical="center"/>
    </xf>
    <xf numFmtId="164" fontId="72" fillId="3" borderId="0" xfId="0" applyFont="1" applyFill="1" applyAlignment="1">
      <alignment vertical="center"/>
    </xf>
    <xf numFmtId="164" fontId="68" fillId="3" borderId="0" xfId="0" applyFont="1" applyFill="1" applyAlignment="1">
      <alignment vertical="center"/>
    </xf>
    <xf numFmtId="164" fontId="73" fillId="3" borderId="39" xfId="0" applyFont="1" applyFill="1" applyBorder="1" applyAlignment="1">
      <alignment horizontal="left" vertical="center" wrapText="1"/>
    </xf>
    <xf numFmtId="164" fontId="24" fillId="3" borderId="39" xfId="0" applyFont="1" applyFill="1" applyBorder="1" applyAlignment="1">
      <alignment vertical="center" wrapText="1"/>
    </xf>
    <xf numFmtId="164" fontId="84" fillId="3" borderId="39" xfId="0" applyFont="1" applyFill="1" applyBorder="1" applyAlignment="1">
      <alignment horizontal="center" vertical="center" wrapText="1"/>
    </xf>
    <xf numFmtId="166" fontId="85" fillId="3" borderId="39" xfId="0" applyNumberFormat="1" applyFont="1" applyFill="1" applyBorder="1" applyAlignment="1">
      <alignment horizontal="center" vertical="center" wrapText="1"/>
    </xf>
    <xf numFmtId="164" fontId="24" fillId="3" borderId="39" xfId="0" applyFont="1" applyFill="1" applyBorder="1" applyAlignment="1">
      <alignment horizontal="center" vertical="center" wrapText="1"/>
    </xf>
    <xf numFmtId="164" fontId="24" fillId="3" borderId="39" xfId="0" applyFont="1" applyFill="1" applyBorder="1" applyAlignment="1">
      <alignment horizontal="center" vertical="center"/>
    </xf>
    <xf numFmtId="164" fontId="87" fillId="3" borderId="0" xfId="0" applyFont="1" applyFill="1" applyBorder="1" applyAlignment="1">
      <alignment/>
    </xf>
    <xf numFmtId="164" fontId="73" fillId="3" borderId="0" xfId="0" applyFont="1" applyFill="1" applyBorder="1" applyAlignment="1">
      <alignment/>
    </xf>
    <xf numFmtId="164" fontId="69" fillId="3" borderId="0" xfId="0" applyFont="1" applyFill="1" applyBorder="1" applyAlignment="1">
      <alignment vertical="center" wrapText="1"/>
    </xf>
    <xf numFmtId="164" fontId="69" fillId="3" borderId="0" xfId="0" applyFont="1" applyFill="1" applyBorder="1" applyAlignment="1">
      <alignment horizontal="center" vertical="center"/>
    </xf>
    <xf numFmtId="166" fontId="70" fillId="3" borderId="0" xfId="0" applyNumberFormat="1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vertical="center" wrapText="1"/>
    </xf>
    <xf numFmtId="164" fontId="82" fillId="3" borderId="0" xfId="0" applyFont="1" applyFill="1" applyBorder="1" applyAlignment="1">
      <alignment horizontal="left" wrapText="1"/>
    </xf>
    <xf numFmtId="166" fontId="69" fillId="3" borderId="29" xfId="0" applyNumberFormat="1" applyFont="1" applyFill="1" applyBorder="1" applyAlignment="1">
      <alignment horizontal="center" vertical="center"/>
    </xf>
    <xf numFmtId="164" fontId="82" fillId="3" borderId="63" xfId="0" applyFont="1" applyFill="1" applyBorder="1" applyAlignment="1">
      <alignment horizontal="left" vertical="center" wrapText="1"/>
    </xf>
    <xf numFmtId="164" fontId="68" fillId="3" borderId="62" xfId="0" applyFont="1" applyFill="1" applyBorder="1" applyAlignment="1">
      <alignment horizontal="left" vertical="center" wrapText="1"/>
    </xf>
    <xf numFmtId="164" fontId="69" fillId="3" borderId="62" xfId="0" applyFont="1" applyFill="1" applyBorder="1" applyAlignment="1">
      <alignment horizontal="center" vertical="center"/>
    </xf>
    <xf numFmtId="166" fontId="70" fillId="3" borderId="62" xfId="0" applyNumberFormat="1" applyFont="1" applyFill="1" applyBorder="1" applyAlignment="1">
      <alignment horizontal="center" vertical="center"/>
    </xf>
    <xf numFmtId="164" fontId="1" fillId="3" borderId="62" xfId="0" applyFont="1" applyFill="1" applyBorder="1" applyAlignment="1">
      <alignment horizontal="center" vertical="center" wrapText="1"/>
    </xf>
    <xf numFmtId="164" fontId="1" fillId="3" borderId="62" xfId="0" applyFont="1" applyFill="1" applyBorder="1" applyAlignment="1">
      <alignment horizontal="center" vertical="center"/>
    </xf>
    <xf numFmtId="168" fontId="71" fillId="3" borderId="62" xfId="0" applyNumberFormat="1" applyFont="1" applyFill="1" applyBorder="1" applyAlignment="1">
      <alignment horizontal="center" vertical="center"/>
    </xf>
    <xf numFmtId="164" fontId="82" fillId="3" borderId="0" xfId="0" applyFont="1" applyFill="1" applyBorder="1" applyAlignment="1">
      <alignment vertical="center" wrapText="1"/>
    </xf>
    <xf numFmtId="166" fontId="69" fillId="3" borderId="23" xfId="0" applyNumberFormat="1" applyFont="1" applyFill="1" applyBorder="1" applyAlignment="1">
      <alignment horizontal="center" vertical="center"/>
    </xf>
    <xf numFmtId="166" fontId="69" fillId="3" borderId="31" xfId="0" applyNumberFormat="1" applyFont="1" applyFill="1" applyBorder="1" applyAlignment="1">
      <alignment horizontal="center" vertical="center"/>
    </xf>
    <xf numFmtId="164" fontId="71" fillId="3" borderId="0" xfId="0" applyFont="1" applyFill="1" applyBorder="1" applyAlignment="1">
      <alignment horizontal="left" wrapText="1"/>
    </xf>
    <xf numFmtId="164" fontId="21" fillId="3" borderId="0" xfId="0" applyFont="1" applyFill="1" applyBorder="1" applyAlignment="1">
      <alignment horizontal="left" wrapText="1"/>
    </xf>
    <xf numFmtId="164" fontId="68" fillId="3" borderId="141" xfId="0" applyFont="1" applyFill="1" applyBorder="1" applyAlignment="1">
      <alignment vertical="center" wrapText="1"/>
    </xf>
    <xf numFmtId="164" fontId="69" fillId="3" borderId="148" xfId="0" applyFont="1" applyFill="1" applyBorder="1" applyAlignment="1">
      <alignment horizontal="center" vertical="center"/>
    </xf>
    <xf numFmtId="166" fontId="70" fillId="3" borderId="148" xfId="0" applyNumberFormat="1" applyFont="1" applyFill="1" applyBorder="1" applyAlignment="1">
      <alignment horizontal="center" vertical="center"/>
    </xf>
    <xf numFmtId="164" fontId="1" fillId="3" borderId="148" xfId="0" applyFont="1" applyFill="1" applyBorder="1" applyAlignment="1">
      <alignment horizontal="center" vertical="center" wrapText="1"/>
    </xf>
    <xf numFmtId="164" fontId="1" fillId="3" borderId="148" xfId="0" applyFont="1" applyFill="1" applyBorder="1" applyAlignment="1">
      <alignment horizontal="center" vertical="center"/>
    </xf>
    <xf numFmtId="168" fontId="71" fillId="3" borderId="149" xfId="0" applyNumberFormat="1" applyFont="1" applyFill="1" applyBorder="1" applyAlignment="1">
      <alignment horizontal="center" vertical="center"/>
    </xf>
    <xf numFmtId="164" fontId="72" fillId="3" borderId="0" xfId="0" applyFont="1" applyFill="1" applyBorder="1" applyAlignment="1">
      <alignment/>
    </xf>
    <xf numFmtId="164" fontId="68" fillId="3" borderId="143" xfId="0" applyFont="1" applyFill="1" applyBorder="1" applyAlignment="1">
      <alignment vertical="center" wrapText="1"/>
    </xf>
    <xf numFmtId="164" fontId="83" fillId="3" borderId="140" xfId="0" applyFont="1" applyFill="1" applyBorder="1" applyAlignment="1">
      <alignment horizontal="center" vertical="center" wrapText="1"/>
    </xf>
    <xf numFmtId="164" fontId="83" fillId="3" borderId="138" xfId="0" applyFont="1" applyFill="1" applyBorder="1" applyAlignment="1">
      <alignment horizontal="center" vertical="center" wrapText="1"/>
    </xf>
    <xf numFmtId="164" fontId="68" fillId="3" borderId="29" xfId="0" applyFont="1" applyFill="1" applyBorder="1" applyAlignment="1">
      <alignment horizontal="left" vertical="center" wrapText="1"/>
    </xf>
    <xf numFmtId="168" fontId="71" fillId="3" borderId="29" xfId="0" applyNumberFormat="1" applyFont="1" applyFill="1" applyBorder="1" applyAlignment="1">
      <alignment horizontal="center" vertical="center"/>
    </xf>
    <xf numFmtId="164" fontId="82" fillId="3" borderId="0" xfId="0" applyFont="1" applyFill="1" applyBorder="1" applyAlignment="1">
      <alignment horizontal="left" indent="1"/>
    </xf>
    <xf numFmtId="164" fontId="82" fillId="3" borderId="0" xfId="0" applyFont="1" applyFill="1" applyBorder="1" applyAlignment="1">
      <alignment horizontal="left" vertical="center" wrapText="1"/>
    </xf>
    <xf numFmtId="164" fontId="82" fillId="3" borderId="0" xfId="0" applyFont="1" applyFill="1" applyBorder="1" applyAlignment="1">
      <alignment wrapText="1"/>
    </xf>
    <xf numFmtId="168" fontId="71" fillId="3" borderId="0" xfId="0" applyNumberFormat="1" applyFont="1" applyFill="1" applyBorder="1" applyAlignment="1">
      <alignment wrapText="1"/>
    </xf>
    <xf numFmtId="164" fontId="88" fillId="3" borderId="0" xfId="20" applyFont="1" applyFill="1" applyBorder="1" applyAlignment="1">
      <alignment horizontal="left" vertical="center"/>
      <protection/>
    </xf>
    <xf numFmtId="164" fontId="68" fillId="3" borderId="22" xfId="20" applyFont="1" applyFill="1" applyBorder="1" applyAlignment="1">
      <alignment vertical="center" wrapText="1"/>
      <protection/>
    </xf>
    <xf numFmtId="164" fontId="68" fillId="3" borderId="8" xfId="20" applyFont="1" applyFill="1" applyBorder="1" applyAlignment="1">
      <alignment vertical="center" wrapText="1"/>
      <protection/>
    </xf>
    <xf numFmtId="164" fontId="42" fillId="3" borderId="0" xfId="20" applyFont="1" applyFill="1" applyBorder="1" applyAlignment="1">
      <alignment horizontal="left" vertical="center"/>
      <protection/>
    </xf>
    <xf numFmtId="164" fontId="69" fillId="3" borderId="29" xfId="20" applyFont="1" applyFill="1" applyBorder="1" applyAlignment="1">
      <alignment horizontal="center" vertical="center" wrapText="1"/>
      <protection/>
    </xf>
    <xf numFmtId="164" fontId="68" fillId="3" borderId="8" xfId="20" applyFont="1" applyFill="1" applyBorder="1" applyAlignment="1">
      <alignment horizontal="left" vertical="center" wrapText="1"/>
      <protection/>
    </xf>
    <xf numFmtId="164" fontId="89" fillId="3" borderId="0" xfId="20" applyFont="1" applyFill="1" applyBorder="1" applyAlignment="1">
      <alignment horizontal="left" vertical="center"/>
      <protection/>
    </xf>
    <xf numFmtId="164" fontId="68" fillId="3" borderId="15" xfId="20" applyFont="1" applyFill="1" applyBorder="1" applyAlignment="1">
      <alignment vertical="center" wrapText="1"/>
      <protection/>
    </xf>
    <xf numFmtId="164" fontId="90" fillId="3" borderId="0" xfId="0" applyFont="1" applyFill="1" applyAlignment="1">
      <alignment/>
    </xf>
    <xf numFmtId="164" fontId="88" fillId="3" borderId="0" xfId="20" applyFont="1" applyFill="1" applyBorder="1" applyAlignment="1">
      <alignment horizontal="left"/>
      <protection/>
    </xf>
    <xf numFmtId="164" fontId="68" fillId="3" borderId="0" xfId="20" applyFont="1" applyFill="1" applyBorder="1" applyAlignment="1">
      <alignment horizontal="left" vertical="center" wrapText="1"/>
      <protection/>
    </xf>
    <xf numFmtId="164" fontId="68" fillId="3" borderId="0" xfId="20" applyFont="1" applyFill="1" applyBorder="1" applyAlignment="1">
      <alignment vertical="center" wrapText="1"/>
      <protection/>
    </xf>
    <xf numFmtId="164" fontId="69" fillId="3" borderId="0" xfId="20" applyFont="1" applyFill="1" applyBorder="1" applyAlignment="1">
      <alignment horizontal="center" vertical="center" wrapText="1"/>
      <protection/>
    </xf>
    <xf numFmtId="164" fontId="42" fillId="3" borderId="0" xfId="20" applyFont="1" applyFill="1" applyBorder="1" applyAlignment="1">
      <alignment horizontal="left"/>
      <protection/>
    </xf>
    <xf numFmtId="164" fontId="68" fillId="3" borderId="33" xfId="20" applyFont="1" applyFill="1" applyBorder="1" applyAlignment="1">
      <alignment horizontal="left" vertical="center" wrapText="1"/>
      <protection/>
    </xf>
    <xf numFmtId="164" fontId="1" fillId="3" borderId="23" xfId="20" applyFont="1" applyFill="1" applyBorder="1" applyAlignment="1">
      <alignment horizontal="left" vertical="center" wrapText="1" indent="1"/>
      <protection/>
    </xf>
    <xf numFmtId="164" fontId="68" fillId="3" borderId="24" xfId="20" applyFont="1" applyFill="1" applyBorder="1" applyAlignment="1">
      <alignment horizontal="center" vertical="center" wrapText="1"/>
      <protection/>
    </xf>
    <xf numFmtId="164" fontId="68" fillId="3" borderId="9" xfId="20" applyFont="1" applyFill="1" applyBorder="1" applyAlignment="1">
      <alignment horizontal="center" vertical="center" wrapText="1"/>
      <protection/>
    </xf>
    <xf numFmtId="164" fontId="91" fillId="3" borderId="0" xfId="20" applyFont="1" applyFill="1" applyBorder="1" applyAlignment="1">
      <alignment horizontal="left"/>
      <protection/>
    </xf>
    <xf numFmtId="164" fontId="92" fillId="3" borderId="9" xfId="20" applyFont="1" applyFill="1" applyBorder="1" applyAlignment="1">
      <alignment horizontal="center" vertical="center" wrapText="1"/>
      <protection/>
    </xf>
    <xf numFmtId="164" fontId="93" fillId="3" borderId="29" xfId="0" applyFont="1" applyFill="1" applyBorder="1" applyAlignment="1">
      <alignment horizontal="center" vertical="center" wrapText="1"/>
    </xf>
    <xf numFmtId="166" fontId="94" fillId="3" borderId="29" xfId="0" applyNumberFormat="1" applyFont="1" applyFill="1" applyBorder="1" applyAlignment="1">
      <alignment horizontal="center" vertical="center" wrapText="1"/>
    </xf>
    <xf numFmtId="164" fontId="95" fillId="3" borderId="29" xfId="0" applyFont="1" applyFill="1" applyBorder="1" applyAlignment="1">
      <alignment horizontal="center" vertical="center" wrapText="1"/>
    </xf>
    <xf numFmtId="164" fontId="95" fillId="3" borderId="29" xfId="0" applyFont="1" applyFill="1" applyBorder="1" applyAlignment="1">
      <alignment horizontal="center" vertical="center"/>
    </xf>
    <xf numFmtId="164" fontId="96" fillId="3" borderId="0" xfId="0" applyFont="1" applyFill="1" applyAlignment="1">
      <alignment/>
    </xf>
    <xf numFmtId="164" fontId="97" fillId="3" borderId="0" xfId="0" applyFont="1" applyFill="1" applyAlignment="1">
      <alignment/>
    </xf>
    <xf numFmtId="164" fontId="68" fillId="3" borderId="16" xfId="20" applyFont="1" applyFill="1" applyBorder="1" applyAlignment="1">
      <alignment horizontal="center" vertical="center" wrapText="1"/>
      <protection/>
    </xf>
    <xf numFmtId="164" fontId="68" fillId="3" borderId="141" xfId="20" applyFont="1" applyFill="1" applyBorder="1" applyAlignment="1">
      <alignment horizontal="left" vertical="center" wrapText="1"/>
      <protection/>
    </xf>
    <xf numFmtId="164" fontId="1" fillId="3" borderId="23" xfId="20" applyFont="1" applyFill="1" applyBorder="1" applyAlignment="1">
      <alignment horizontal="left" vertical="center" indent="1"/>
      <protection/>
    </xf>
    <xf numFmtId="164" fontId="1" fillId="3" borderId="138" xfId="20" applyFont="1" applyFill="1" applyBorder="1" applyAlignment="1">
      <alignment horizontal="left" vertical="center" wrapText="1" indent="1"/>
      <protection/>
    </xf>
    <xf numFmtId="164" fontId="68" fillId="3" borderId="23" xfId="20" applyFont="1" applyFill="1" applyBorder="1" applyAlignment="1">
      <alignment horizontal="center" vertical="center" wrapText="1"/>
      <protection/>
    </xf>
    <xf numFmtId="164" fontId="68" fillId="3" borderId="29" xfId="20" applyFont="1" applyFill="1" applyBorder="1" applyAlignment="1">
      <alignment horizontal="center" vertical="center" wrapText="1"/>
      <protection/>
    </xf>
    <xf numFmtId="164" fontId="32" fillId="3" borderId="33" xfId="20" applyFont="1" applyFill="1" applyBorder="1" applyAlignment="1">
      <alignment vertical="center" wrapText="1"/>
      <protection/>
    </xf>
    <xf numFmtId="164" fontId="69" fillId="3" borderId="24" xfId="20" applyFont="1" applyFill="1" applyBorder="1" applyAlignment="1">
      <alignment horizontal="center" vertical="center" wrapText="1"/>
      <protection/>
    </xf>
    <xf numFmtId="164" fontId="1" fillId="3" borderId="24" xfId="20" applyFont="1" applyFill="1" applyBorder="1" applyAlignment="1">
      <alignment horizontal="left" vertical="center" indent="1"/>
      <protection/>
    </xf>
    <xf numFmtId="164" fontId="68" fillId="3" borderId="26" xfId="20" applyFont="1" applyFill="1" applyBorder="1" applyAlignment="1">
      <alignment vertical="center"/>
      <protection/>
    </xf>
    <xf numFmtId="164" fontId="1" fillId="3" borderId="31" xfId="20" applyFont="1" applyFill="1" applyBorder="1" applyAlignment="1">
      <alignment horizontal="left" vertical="center" wrapText="1" indent="1"/>
      <protection/>
    </xf>
    <xf numFmtId="164" fontId="1" fillId="3" borderId="34" xfId="20" applyFont="1" applyFill="1" applyBorder="1" applyAlignment="1">
      <alignment horizontal="left" vertical="center" wrapText="1" indent="1"/>
      <protection/>
    </xf>
    <xf numFmtId="166" fontId="69" fillId="3" borderId="23" xfId="0" applyNumberFormat="1" applyFont="1" applyFill="1" applyBorder="1" applyAlignment="1">
      <alignment horizontal="center" vertical="center" wrapText="1"/>
    </xf>
    <xf numFmtId="166" fontId="69" fillId="3" borderId="29" xfId="0" applyNumberFormat="1" applyFont="1" applyFill="1" applyBorder="1" applyAlignment="1">
      <alignment horizontal="center" vertical="center" wrapText="1"/>
    </xf>
    <xf numFmtId="166" fontId="69" fillId="3" borderId="31" xfId="0" applyNumberFormat="1" applyFont="1" applyFill="1" applyBorder="1" applyAlignment="1">
      <alignment horizontal="center" vertical="center" wrapText="1"/>
    </xf>
    <xf numFmtId="166" fontId="69" fillId="3" borderId="140" xfId="0" applyNumberFormat="1" applyFont="1" applyFill="1" applyBorder="1" applyAlignment="1">
      <alignment horizontal="center" vertical="center" wrapText="1"/>
    </xf>
    <xf numFmtId="166" fontId="69" fillId="3" borderId="34" xfId="0" applyNumberFormat="1" applyFont="1" applyFill="1" applyBorder="1" applyAlignment="1">
      <alignment horizontal="center" vertical="center" wrapText="1"/>
    </xf>
    <xf numFmtId="164" fontId="68" fillId="3" borderId="144" xfId="20" applyFont="1" applyFill="1" applyBorder="1" applyAlignment="1">
      <alignment horizontal="left" vertical="center" wrapText="1"/>
      <protection/>
    </xf>
    <xf numFmtId="164" fontId="69" fillId="3" borderId="44" xfId="0" applyFont="1" applyFill="1" applyBorder="1" applyAlignment="1">
      <alignment horizontal="center" vertical="center" wrapText="1"/>
    </xf>
    <xf numFmtId="166" fontId="70" fillId="3" borderId="44" xfId="0" applyNumberFormat="1" applyFont="1" applyFill="1" applyBorder="1" applyAlignment="1">
      <alignment horizontal="center" vertical="center" wrapText="1"/>
    </xf>
    <xf numFmtId="166" fontId="69" fillId="3" borderId="44" xfId="0" applyNumberFormat="1" applyFont="1" applyFill="1" applyBorder="1" applyAlignment="1">
      <alignment horizontal="center" vertical="center" wrapText="1"/>
    </xf>
    <xf numFmtId="164" fontId="69" fillId="3" borderId="0" xfId="0" applyFont="1" applyFill="1" applyBorder="1" applyAlignment="1">
      <alignment horizontal="center" wrapText="1"/>
    </xf>
    <xf numFmtId="168" fontId="71" fillId="3" borderId="0" xfId="0" applyNumberFormat="1" applyFont="1" applyFill="1" applyBorder="1" applyAlignment="1">
      <alignment horizontal="center" vertical="center" wrapText="1"/>
    </xf>
    <xf numFmtId="164" fontId="98" fillId="3" borderId="23" xfId="0" applyFont="1" applyFill="1" applyBorder="1" applyAlignment="1">
      <alignment horizontal="left" vertical="center" indent="1"/>
    </xf>
    <xf numFmtId="164" fontId="98" fillId="3" borderId="31" xfId="0" applyFont="1" applyFill="1" applyBorder="1" applyAlignment="1">
      <alignment horizontal="left" vertical="center" wrapText="1" indent="1"/>
    </xf>
    <xf numFmtId="164" fontId="98" fillId="3" borderId="29" xfId="0" applyFont="1" applyFill="1" applyBorder="1" applyAlignment="1">
      <alignment horizontal="left" vertical="center" wrapText="1" indent="1"/>
    </xf>
    <xf numFmtId="164" fontId="98" fillId="3" borderId="31" xfId="0" applyFont="1" applyFill="1" applyBorder="1" applyAlignment="1">
      <alignment horizontal="left" vertical="center" indent="1"/>
    </xf>
    <xf numFmtId="164" fontId="98" fillId="3" borderId="34" xfId="0" applyFont="1" applyFill="1" applyBorder="1" applyAlignment="1">
      <alignment horizontal="left" vertical="center" wrapText="1" indent="1"/>
    </xf>
    <xf numFmtId="164" fontId="98" fillId="3" borderId="23" xfId="0" applyFont="1" applyFill="1" applyBorder="1" applyAlignment="1">
      <alignment horizontal="left" vertical="center" wrapText="1" indent="1"/>
    </xf>
    <xf numFmtId="164" fontId="42" fillId="3" borderId="0" xfId="0" applyFont="1" applyFill="1" applyBorder="1" applyAlignment="1">
      <alignment horizontal="left" vertical="center"/>
    </xf>
    <xf numFmtId="164" fontId="68" fillId="3" borderId="22" xfId="0" applyFont="1" applyFill="1" applyBorder="1" applyAlignment="1">
      <alignment/>
    </xf>
    <xf numFmtId="164" fontId="39" fillId="3" borderId="23" xfId="0" applyFont="1" applyFill="1" applyBorder="1" applyAlignment="1">
      <alignment horizontal="center" vertical="center"/>
    </xf>
    <xf numFmtId="166" fontId="47" fillId="3" borderId="23" xfId="0" applyNumberFormat="1" applyFont="1" applyFill="1" applyBorder="1" applyAlignment="1">
      <alignment horizontal="center" vertical="center"/>
    </xf>
    <xf numFmtId="164" fontId="32" fillId="3" borderId="0" xfId="0" applyFont="1" applyFill="1" applyAlignment="1">
      <alignment/>
    </xf>
    <xf numFmtId="164" fontId="68" fillId="2" borderId="8" xfId="0" applyFont="1" applyFill="1" applyBorder="1" applyAlignment="1">
      <alignment horizontal="left"/>
    </xf>
    <xf numFmtId="164" fontId="39" fillId="2" borderId="29" xfId="0" applyFont="1" applyFill="1" applyBorder="1" applyAlignment="1">
      <alignment horizontal="center" vertical="center"/>
    </xf>
    <xf numFmtId="166" fontId="47" fillId="2" borderId="29" xfId="0" applyNumberFormat="1" applyFont="1" applyFill="1" applyBorder="1" applyAlignment="1">
      <alignment horizontal="center" vertical="center"/>
    </xf>
    <xf numFmtId="164" fontId="22" fillId="2" borderId="29" xfId="0" applyFont="1" applyFill="1" applyBorder="1" applyAlignment="1">
      <alignment horizontal="center" vertical="center" wrapText="1"/>
    </xf>
    <xf numFmtId="164" fontId="22" fillId="2" borderId="29" xfId="0" applyFont="1" applyFill="1" applyBorder="1" applyAlignment="1">
      <alignment horizontal="center" vertical="center"/>
    </xf>
    <xf numFmtId="168" fontId="71" fillId="2" borderId="10" xfId="0" applyNumberFormat="1" applyFont="1" applyFill="1" applyBorder="1" applyAlignment="1">
      <alignment horizontal="center" vertical="center"/>
    </xf>
    <xf numFmtId="164" fontId="1" fillId="3" borderId="145" xfId="0" applyFont="1" applyFill="1" applyBorder="1" applyAlignment="1">
      <alignment vertical="center" wrapText="1"/>
    </xf>
    <xf numFmtId="164" fontId="69" fillId="3" borderId="145" xfId="0" applyFont="1" applyFill="1" applyBorder="1" applyAlignment="1">
      <alignment vertical="center" wrapText="1"/>
    </xf>
    <xf numFmtId="164" fontId="1" fillId="3" borderId="23" xfId="0" applyFont="1" applyFill="1" applyBorder="1" applyAlignment="1">
      <alignment horizontal="left" vertical="center" wrapText="1" indent="1"/>
    </xf>
    <xf numFmtId="164" fontId="32" fillId="3" borderId="22" xfId="0" applyFont="1" applyFill="1" applyBorder="1" applyAlignment="1">
      <alignment horizontal="left" vertical="center" wrapText="1"/>
    </xf>
    <xf numFmtId="164" fontId="69" fillId="3" borderId="145" xfId="0" applyFont="1" applyFill="1" applyBorder="1" applyAlignment="1">
      <alignment horizontal="left" vertical="center" wrapText="1" indent="1"/>
    </xf>
    <xf numFmtId="164" fontId="82" fillId="3" borderId="139" xfId="0" applyFont="1" applyFill="1" applyBorder="1" applyAlignment="1">
      <alignment horizontal="left" vertical="center" wrapText="1"/>
    </xf>
    <xf numFmtId="164" fontId="88" fillId="3" borderId="0" xfId="0" applyFont="1" applyFill="1" applyBorder="1" applyAlignment="1">
      <alignment horizontal="left"/>
    </xf>
    <xf numFmtId="164" fontId="69" fillId="3" borderId="22" xfId="0" applyFont="1" applyFill="1" applyBorder="1" applyAlignment="1">
      <alignment horizontal="left" vertical="center" wrapText="1"/>
    </xf>
    <xf numFmtId="164" fontId="99" fillId="3" borderId="0" xfId="0" applyFont="1" applyFill="1" applyBorder="1" applyAlignment="1">
      <alignment horizontal="left"/>
    </xf>
    <xf numFmtId="164" fontId="100" fillId="3" borderId="0" xfId="0" applyFont="1" applyFill="1" applyAlignment="1">
      <alignment/>
    </xf>
    <xf numFmtId="164" fontId="68" fillId="3" borderId="8" xfId="0" applyFont="1" applyFill="1" applyBorder="1" applyAlignment="1">
      <alignment wrapText="1"/>
    </xf>
    <xf numFmtId="164" fontId="68" fillId="3" borderId="8" xfId="0" applyFont="1" applyFill="1" applyBorder="1" applyAlignment="1">
      <alignment/>
    </xf>
    <xf numFmtId="164" fontId="68" fillId="3" borderId="15" xfId="0" applyFont="1" applyFill="1" applyBorder="1" applyAlignment="1">
      <alignment/>
    </xf>
    <xf numFmtId="164" fontId="39" fillId="3" borderId="0" xfId="0" applyFont="1" applyFill="1" applyBorder="1" applyAlignment="1">
      <alignment horizontal="center" vertical="center" wrapText="1"/>
    </xf>
    <xf numFmtId="166" fontId="47" fillId="3" borderId="0" xfId="0" applyNumberFormat="1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32" fillId="3" borderId="33" xfId="0" applyFont="1" applyFill="1" applyBorder="1" applyAlignment="1">
      <alignment vertical="center" wrapText="1"/>
    </xf>
    <xf numFmtId="164" fontId="39" fillId="3" borderId="34" xfId="0" applyFont="1" applyFill="1" applyBorder="1" applyAlignment="1">
      <alignment horizontal="center" vertical="center"/>
    </xf>
    <xf numFmtId="166" fontId="47" fillId="3" borderId="34" xfId="0" applyNumberFormat="1" applyFont="1" applyFill="1" applyBorder="1" applyAlignment="1">
      <alignment horizontal="center" vertical="center"/>
    </xf>
    <xf numFmtId="164" fontId="22" fillId="3" borderId="34" xfId="0" applyFont="1" applyFill="1" applyBorder="1" applyAlignment="1">
      <alignment horizontal="center" vertical="center" wrapText="1"/>
    </xf>
    <xf numFmtId="164" fontId="22" fillId="3" borderId="34" xfId="0" applyFont="1" applyFill="1" applyBorder="1" applyAlignment="1">
      <alignment horizontal="center" vertical="center"/>
    </xf>
    <xf numFmtId="164" fontId="83" fillId="3" borderId="23" xfId="0" applyFont="1" applyFill="1" applyBorder="1" applyAlignment="1">
      <alignment vertical="center" wrapText="1"/>
    </xf>
    <xf numFmtId="164" fontId="83" fillId="3" borderId="29" xfId="0" applyFont="1" applyFill="1" applyBorder="1" applyAlignment="1">
      <alignment vertical="center" wrapText="1"/>
    </xf>
    <xf numFmtId="164" fontId="83" fillId="3" borderId="31" xfId="0" applyFont="1" applyFill="1" applyBorder="1" applyAlignment="1">
      <alignment vertical="center" wrapText="1"/>
    </xf>
    <xf numFmtId="164" fontId="68" fillId="3" borderId="8" xfId="22" applyFont="1" applyFill="1" applyBorder="1" applyAlignment="1">
      <alignment horizontal="left" vertical="center" wrapText="1"/>
      <protection/>
    </xf>
    <xf numFmtId="164" fontId="68" fillId="3" borderId="15" xfId="22" applyFont="1" applyFill="1" applyBorder="1" applyAlignment="1">
      <alignment horizontal="left" vertical="center" wrapText="1"/>
      <protection/>
    </xf>
    <xf numFmtId="168" fontId="69" fillId="3" borderId="0" xfId="0" applyNumberFormat="1" applyFont="1" applyFill="1" applyBorder="1" applyAlignment="1">
      <alignment horizontal="center" vertical="center"/>
    </xf>
    <xf numFmtId="164" fontId="32" fillId="3" borderId="22" xfId="0" applyFont="1" applyFill="1" applyBorder="1" applyAlignment="1">
      <alignment vertical="center" wrapText="1"/>
    </xf>
    <xf numFmtId="164" fontId="101" fillId="3" borderId="29" xfId="0" applyFont="1" applyFill="1" applyBorder="1" applyAlignment="1">
      <alignment horizontal="center" vertical="center"/>
    </xf>
    <xf numFmtId="164" fontId="90" fillId="3" borderId="0" xfId="0" applyFont="1" applyFill="1" applyBorder="1" applyAlignment="1">
      <alignment horizontal="left"/>
    </xf>
    <xf numFmtId="164" fontId="69" fillId="3" borderId="8" xfId="0" applyFont="1" applyFill="1" applyBorder="1" applyAlignment="1">
      <alignment vertical="center" wrapText="1"/>
    </xf>
    <xf numFmtId="164" fontId="83" fillId="3" borderId="0" xfId="0" applyFont="1" applyFill="1" applyBorder="1" applyAlignment="1">
      <alignment horizontal="center" vertical="center"/>
    </xf>
    <xf numFmtId="166" fontId="102" fillId="3" borderId="0" xfId="0" applyNumberFormat="1" applyFont="1" applyFill="1" applyBorder="1" applyAlignment="1">
      <alignment horizontal="center" vertical="center"/>
    </xf>
    <xf numFmtId="164" fontId="83" fillId="3" borderId="0" xfId="0" applyFont="1" applyFill="1" applyBorder="1" applyAlignment="1">
      <alignment horizontal="center" vertical="center" wrapText="1"/>
    </xf>
    <xf numFmtId="164" fontId="68" fillId="3" borderId="45" xfId="0" applyFont="1" applyFill="1" applyBorder="1" applyAlignment="1">
      <alignment horizontal="left" vertical="center" wrapText="1"/>
    </xf>
    <xf numFmtId="164" fontId="103" fillId="3" borderId="29" xfId="0" applyFont="1" applyFill="1" applyBorder="1" applyAlignment="1">
      <alignment horizontal="center" vertical="center"/>
    </xf>
    <xf numFmtId="166" fontId="104" fillId="3" borderId="29" xfId="0" applyNumberFormat="1" applyFont="1" applyFill="1" applyBorder="1" applyAlignment="1">
      <alignment horizontal="center" vertical="center"/>
    </xf>
    <xf numFmtId="164" fontId="101" fillId="3" borderId="29" xfId="0" applyFont="1" applyFill="1" applyBorder="1" applyAlignment="1">
      <alignment horizontal="center" vertical="center" wrapText="1"/>
    </xf>
    <xf numFmtId="164" fontId="103" fillId="3" borderId="31" xfId="0" applyFont="1" applyFill="1" applyBorder="1" applyAlignment="1">
      <alignment horizontal="center" vertical="center"/>
    </xf>
    <xf numFmtId="166" fontId="104" fillId="3" borderId="31" xfId="0" applyNumberFormat="1" applyFont="1" applyFill="1" applyBorder="1" applyAlignment="1">
      <alignment horizontal="center" vertical="center"/>
    </xf>
    <xf numFmtId="164" fontId="101" fillId="3" borderId="31" xfId="0" applyFont="1" applyFill="1" applyBorder="1" applyAlignment="1">
      <alignment horizontal="center" vertical="center" wrapText="1"/>
    </xf>
    <xf numFmtId="164" fontId="101" fillId="3" borderId="31" xfId="0" applyFont="1" applyFill="1" applyBorder="1" applyAlignment="1">
      <alignment horizontal="center" vertical="center"/>
    </xf>
    <xf numFmtId="164" fontId="69" fillId="3" borderId="39" xfId="0" applyFont="1" applyFill="1" applyBorder="1" applyAlignment="1">
      <alignment vertical="center" wrapText="1"/>
    </xf>
    <xf numFmtId="164" fontId="1" fillId="3" borderId="19" xfId="0" applyFont="1" applyFill="1" applyBorder="1" applyAlignment="1">
      <alignment vertical="center" wrapText="1"/>
    </xf>
    <xf numFmtId="164" fontId="69" fillId="3" borderId="19" xfId="0" applyFont="1" applyFill="1" applyBorder="1" applyAlignment="1">
      <alignment vertical="center" wrapText="1"/>
    </xf>
    <xf numFmtId="164" fontId="68" fillId="3" borderId="0" xfId="0" applyFont="1" applyFill="1" applyBorder="1" applyAlignment="1">
      <alignment wrapText="1"/>
    </xf>
    <xf numFmtId="164" fontId="68" fillId="3" borderId="0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/>
    </xf>
    <xf numFmtId="168" fontId="71" fillId="3" borderId="0" xfId="0" applyNumberFormat="1" applyFont="1" applyFill="1" applyBorder="1" applyAlignment="1">
      <alignment horizontal="center"/>
    </xf>
    <xf numFmtId="164" fontId="1" fillId="3" borderId="29" xfId="0" applyFont="1" applyFill="1" applyBorder="1" applyAlignment="1">
      <alignment horizontal="left" vertical="center" wrapText="1" indent="1"/>
    </xf>
    <xf numFmtId="167" fontId="68" fillId="3" borderId="8" xfId="0" applyNumberFormat="1" applyFont="1" applyFill="1" applyBorder="1" applyAlignment="1">
      <alignment horizontal="left" vertical="center" wrapText="1"/>
    </xf>
    <xf numFmtId="164" fontId="1" fillId="3" borderId="140" xfId="0" applyFont="1" applyFill="1" applyBorder="1" applyAlignment="1">
      <alignment horizontal="left" vertical="center" wrapText="1" indent="1"/>
    </xf>
    <xf numFmtId="164" fontId="90" fillId="3" borderId="0" xfId="0" applyFont="1" applyFill="1" applyBorder="1" applyAlignment="1">
      <alignment/>
    </xf>
    <xf numFmtId="164" fontId="22" fillId="3" borderId="0" xfId="0" applyFont="1" applyFill="1" applyAlignment="1">
      <alignment horizontal="left" vertical="center" wrapText="1"/>
    </xf>
    <xf numFmtId="164" fontId="22" fillId="3" borderId="0" xfId="0" applyFont="1" applyFill="1" applyAlignment="1">
      <alignment wrapText="1"/>
    </xf>
    <xf numFmtId="164" fontId="22" fillId="3" borderId="0" xfId="0" applyFont="1" applyFill="1" applyAlignment="1">
      <alignment horizontal="center" wrapText="1"/>
    </xf>
    <xf numFmtId="166" fontId="48" fillId="3" borderId="0" xfId="0" applyNumberFormat="1" applyFont="1" applyFill="1" applyAlignment="1">
      <alignment horizontal="center" vertical="center" wrapText="1"/>
    </xf>
    <xf numFmtId="164" fontId="22" fillId="3" borderId="0" xfId="0" applyFont="1" applyFill="1" applyAlignment="1">
      <alignment horizontal="center"/>
    </xf>
    <xf numFmtId="164" fontId="22" fillId="3" borderId="0" xfId="0" applyFont="1" applyFill="1" applyBorder="1" applyAlignment="1">
      <alignment horizontal="left"/>
    </xf>
    <xf numFmtId="164" fontId="32" fillId="3" borderId="33" xfId="0" applyFont="1" applyFill="1" applyBorder="1" applyAlignment="1">
      <alignment wrapText="1"/>
    </xf>
    <xf numFmtId="166" fontId="48" fillId="3" borderId="34" xfId="0" applyNumberFormat="1" applyFont="1" applyFill="1" applyBorder="1" applyAlignment="1">
      <alignment horizontal="center" vertical="center" wrapText="1"/>
    </xf>
    <xf numFmtId="168" fontId="105" fillId="3" borderId="37" xfId="0" applyNumberFormat="1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wrapText="1"/>
    </xf>
    <xf numFmtId="164" fontId="21" fillId="3" borderId="0" xfId="0" applyFont="1" applyFill="1" applyBorder="1" applyAlignment="1">
      <alignment horizontal="left" vertical="center" wrapText="1"/>
    </xf>
    <xf numFmtId="164" fontId="70" fillId="3" borderId="0" xfId="0" applyFont="1" applyFill="1" applyBorder="1" applyAlignment="1">
      <alignment horizontal="center" wrapText="1"/>
    </xf>
    <xf numFmtId="164" fontId="70" fillId="3" borderId="0" xfId="0" applyFont="1" applyFill="1" applyBorder="1" applyAlignment="1">
      <alignment horizontal="center" vertical="center" wrapText="1"/>
    </xf>
    <xf numFmtId="164" fontId="75" fillId="3" borderId="0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 wrapText="1"/>
    </xf>
    <xf numFmtId="164" fontId="32" fillId="3" borderId="0" xfId="0" applyFont="1" applyFill="1" applyBorder="1" applyAlignment="1">
      <alignment horizontal="left" vertical="center" wrapText="1" indent="1"/>
    </xf>
    <xf numFmtId="164" fontId="71" fillId="3" borderId="0" xfId="0" applyFont="1" applyFill="1" applyBorder="1" applyAlignment="1">
      <alignment horizontal="left" vertical="center" wrapText="1" indent="1"/>
    </xf>
    <xf numFmtId="164" fontId="88" fillId="3" borderId="0" xfId="0" applyFont="1" applyFill="1" applyBorder="1" applyAlignment="1">
      <alignment horizontal="left" vertical="center" wrapText="1" indent="1"/>
    </xf>
    <xf numFmtId="164" fontId="32" fillId="3" borderId="0" xfId="0" applyFont="1" applyFill="1" applyBorder="1" applyAlignment="1">
      <alignment horizontal="left"/>
    </xf>
    <xf numFmtId="164" fontId="32" fillId="3" borderId="0" xfId="0" applyFont="1" applyFill="1" applyAlignment="1">
      <alignment horizontal="left" wrapText="1"/>
    </xf>
    <xf numFmtId="164" fontId="32" fillId="3" borderId="0" xfId="0" applyFont="1" applyFill="1" applyAlignment="1">
      <alignment wrapText="1"/>
    </xf>
    <xf numFmtId="164" fontId="32" fillId="3" borderId="0" xfId="0" applyFont="1" applyFill="1" applyAlignment="1">
      <alignment horizontal="center" wrapText="1"/>
    </xf>
    <xf numFmtId="164" fontId="39" fillId="3" borderId="0" xfId="0" applyFont="1" applyFill="1" applyAlignment="1">
      <alignment horizontal="center" wrapText="1"/>
    </xf>
    <xf numFmtId="166" fontId="47" fillId="3" borderId="0" xfId="0" applyNumberFormat="1" applyFont="1" applyFill="1" applyAlignment="1">
      <alignment horizontal="center" vertical="center" wrapText="1"/>
    </xf>
    <xf numFmtId="164" fontId="32" fillId="3" borderId="0" xfId="0" applyFont="1" applyFill="1" applyAlignment="1">
      <alignment/>
    </xf>
    <xf numFmtId="164" fontId="32" fillId="3" borderId="0" xfId="0" applyFont="1" applyFill="1" applyAlignment="1">
      <alignment vertical="center"/>
    </xf>
    <xf numFmtId="164" fontId="24" fillId="3" borderId="0" xfId="0" applyFont="1" applyFill="1" applyBorder="1" applyAlignment="1">
      <alignment horizontal="left" vertical="center" wrapText="1"/>
    </xf>
    <xf numFmtId="164" fontId="24" fillId="3" borderId="0" xfId="0" applyFont="1" applyFill="1" applyAlignment="1">
      <alignment horizontal="left" vertical="center" wrapText="1"/>
    </xf>
    <xf numFmtId="164" fontId="72" fillId="3" borderId="0" xfId="0" applyFont="1" applyFill="1" applyBorder="1" applyAlignment="1">
      <alignment horizontal="right" vertical="center" wrapText="1"/>
    </xf>
    <xf numFmtId="164" fontId="106" fillId="3" borderId="0" xfId="0" applyFont="1" applyFill="1" applyBorder="1" applyAlignment="1">
      <alignment/>
    </xf>
    <xf numFmtId="164" fontId="106" fillId="3" borderId="0" xfId="0" applyFont="1" applyFill="1" applyBorder="1" applyAlignment="1">
      <alignment horizontal="left"/>
    </xf>
    <xf numFmtId="164" fontId="85" fillId="3" borderId="0" xfId="0" applyFont="1" applyFill="1" applyBorder="1" applyAlignment="1">
      <alignment/>
    </xf>
    <xf numFmtId="164" fontId="32" fillId="3" borderId="0" xfId="0" applyFont="1" applyFill="1" applyAlignment="1">
      <alignment horizontal="left" vertical="center" wrapText="1"/>
    </xf>
    <xf numFmtId="164" fontId="32" fillId="3" borderId="0" xfId="0" applyFont="1" applyFill="1" applyAlignment="1">
      <alignment vertical="center" wrapText="1"/>
    </xf>
    <xf numFmtId="164" fontId="32" fillId="3" borderId="0" xfId="0" applyFont="1" applyFill="1" applyAlignment="1">
      <alignment horizontal="center" vertical="center" wrapText="1"/>
    </xf>
    <xf numFmtId="164" fontId="39" fillId="3" borderId="0" xfId="0" applyFont="1" applyFill="1" applyAlignment="1">
      <alignment horizontal="center" vertical="center" wrapText="1"/>
    </xf>
    <xf numFmtId="164" fontId="22" fillId="3" borderId="0" xfId="0" applyFont="1" applyFill="1" applyAlignment="1">
      <alignment horizontal="center" vertical="center" wrapText="1"/>
    </xf>
    <xf numFmtId="164" fontId="22" fillId="3" borderId="0" xfId="0" applyFont="1" applyFill="1" applyAlignment="1">
      <alignment horizontal="center" vertical="center"/>
    </xf>
    <xf numFmtId="168" fontId="21" fillId="3" borderId="0" xfId="0" applyNumberFormat="1" applyFont="1" applyFill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42" fillId="3" borderId="22" xfId="0" applyFont="1" applyFill="1" applyBorder="1" applyAlignment="1">
      <alignment horizontal="center" vertical="center" wrapText="1"/>
    </xf>
    <xf numFmtId="164" fontId="63" fillId="3" borderId="23" xfId="0" applyFont="1" applyFill="1" applyBorder="1" applyAlignment="1">
      <alignment horizontal="center" vertical="center" wrapText="1"/>
    </xf>
    <xf numFmtId="166" fontId="48" fillId="3" borderId="23" xfId="0" applyNumberFormat="1" applyFont="1" applyFill="1" applyBorder="1" applyAlignment="1">
      <alignment horizontal="center" vertical="center" wrapText="1"/>
    </xf>
    <xf numFmtId="164" fontId="48" fillId="3" borderId="23" xfId="0" applyFont="1" applyFill="1" applyBorder="1" applyAlignment="1">
      <alignment horizontal="center" vertical="center" wrapText="1"/>
    </xf>
    <xf numFmtId="164" fontId="107" fillId="3" borderId="23" xfId="0" applyFont="1" applyFill="1" applyBorder="1" applyAlignment="1">
      <alignment horizontal="center" vertical="center" wrapText="1"/>
    </xf>
    <xf numFmtId="164" fontId="108" fillId="3" borderId="27" xfId="0" applyFont="1" applyFill="1" applyBorder="1" applyAlignment="1">
      <alignment horizontal="center" vertical="center" wrapText="1"/>
    </xf>
    <xf numFmtId="164" fontId="108" fillId="3" borderId="0" xfId="0" applyFont="1" applyFill="1" applyBorder="1" applyAlignment="1">
      <alignment horizontal="center" vertical="center" wrapText="1"/>
    </xf>
    <xf numFmtId="164" fontId="109" fillId="3" borderId="0" xfId="0" applyFont="1" applyFill="1" applyBorder="1" applyAlignment="1">
      <alignment horizontal="center" vertical="center"/>
    </xf>
    <xf numFmtId="164" fontId="109" fillId="3" borderId="15" xfId="0" applyFont="1" applyFill="1" applyBorder="1" applyAlignment="1">
      <alignment horizontal="center" vertical="center" wrapText="1"/>
    </xf>
    <xf numFmtId="164" fontId="109" fillId="3" borderId="31" xfId="0" applyFont="1" applyFill="1" applyBorder="1" applyAlignment="1">
      <alignment horizontal="center" vertical="center" wrapText="1"/>
    </xf>
    <xf numFmtId="166" fontId="109" fillId="3" borderId="31" xfId="0" applyNumberFormat="1" applyFont="1" applyFill="1" applyBorder="1" applyAlignment="1">
      <alignment horizontal="center" vertical="center" wrapText="1"/>
    </xf>
    <xf numFmtId="164" fontId="110" fillId="3" borderId="17" xfId="0" applyFont="1" applyFill="1" applyBorder="1" applyAlignment="1">
      <alignment horizontal="right" vertical="center" wrapText="1" indent="1"/>
    </xf>
    <xf numFmtId="164" fontId="110" fillId="3" borderId="0" xfId="0" applyFont="1" applyFill="1" applyBorder="1" applyAlignment="1">
      <alignment horizontal="right" vertical="center" wrapText="1" indent="1"/>
    </xf>
    <xf numFmtId="164" fontId="109" fillId="3" borderId="0" xfId="0" applyFont="1" applyFill="1" applyAlignment="1">
      <alignment horizontal="center" vertical="center"/>
    </xf>
    <xf numFmtId="164" fontId="32" fillId="3" borderId="77" xfId="0" applyFont="1" applyFill="1" applyBorder="1" applyAlignment="1">
      <alignment horizontal="left" vertical="center" wrapText="1"/>
    </xf>
    <xf numFmtId="164" fontId="32" fillId="3" borderId="77" xfId="0" applyFont="1" applyFill="1" applyBorder="1" applyAlignment="1">
      <alignment vertical="center" wrapText="1"/>
    </xf>
    <xf numFmtId="164" fontId="32" fillId="3" borderId="77" xfId="0" applyFont="1" applyFill="1" applyBorder="1" applyAlignment="1">
      <alignment horizontal="center" vertical="center" wrapText="1"/>
    </xf>
    <xf numFmtId="164" fontId="39" fillId="3" borderId="77" xfId="0" applyFont="1" applyFill="1" applyBorder="1" applyAlignment="1">
      <alignment horizontal="center" vertical="center" wrapText="1"/>
    </xf>
    <xf numFmtId="166" fontId="47" fillId="3" borderId="77" xfId="0" applyNumberFormat="1" applyFont="1" applyFill="1" applyBorder="1" applyAlignment="1">
      <alignment horizontal="center" vertical="center" wrapText="1"/>
    </xf>
    <xf numFmtId="164" fontId="22" fillId="3" borderId="77" xfId="0" applyFont="1" applyFill="1" applyBorder="1" applyAlignment="1">
      <alignment horizontal="center" vertical="center" wrapText="1"/>
    </xf>
    <xf numFmtId="164" fontId="22" fillId="3" borderId="77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 wrapText="1"/>
    </xf>
    <xf numFmtId="164" fontId="32" fillId="3" borderId="0" xfId="0" applyFont="1" applyFill="1" applyBorder="1" applyAlignment="1">
      <alignment vertical="center" wrapText="1"/>
    </xf>
    <xf numFmtId="164" fontId="32" fillId="3" borderId="0" xfId="0" applyFont="1" applyFill="1" applyBorder="1" applyAlignment="1">
      <alignment horizontal="center" vertical="center" wrapText="1"/>
    </xf>
    <xf numFmtId="164" fontId="22" fillId="3" borderId="23" xfId="0" applyFont="1" applyFill="1" applyBorder="1" applyAlignment="1">
      <alignment horizontal="left" vertical="center" indent="1"/>
    </xf>
    <xf numFmtId="168" fontId="21" fillId="3" borderId="27" xfId="0" applyNumberFormat="1" applyFont="1" applyFill="1" applyBorder="1" applyAlignment="1">
      <alignment horizontal="center" vertical="center"/>
    </xf>
    <xf numFmtId="164" fontId="22" fillId="3" borderId="31" xfId="0" applyFont="1" applyFill="1" applyBorder="1" applyAlignment="1">
      <alignment horizontal="left" vertical="center" wrapText="1" indent="1"/>
    </xf>
    <xf numFmtId="168" fontId="21" fillId="3" borderId="10" xfId="0" applyNumberFormat="1" applyFont="1" applyFill="1" applyBorder="1" applyAlignment="1">
      <alignment horizontal="center" vertical="center"/>
    </xf>
    <xf numFmtId="168" fontId="21" fillId="3" borderId="17" xfId="0" applyNumberFormat="1" applyFont="1" applyFill="1" applyBorder="1" applyAlignment="1">
      <alignment horizontal="center" vertical="center"/>
    </xf>
    <xf numFmtId="164" fontId="68" fillId="3" borderId="144" xfId="22" applyFont="1" applyFill="1" applyBorder="1" applyAlignment="1">
      <alignment horizontal="left" vertical="center" wrapText="1"/>
      <protection/>
    </xf>
    <xf numFmtId="168" fontId="21" fillId="3" borderId="142" xfId="0" applyNumberFormat="1" applyFont="1" applyFill="1" applyBorder="1" applyAlignment="1">
      <alignment horizontal="center" vertical="center"/>
    </xf>
    <xf numFmtId="164" fontId="32" fillId="3" borderId="19" xfId="0" applyFont="1" applyFill="1" applyBorder="1" applyAlignment="1">
      <alignment horizontal="left" vertical="center" wrapText="1"/>
    </xf>
    <xf numFmtId="164" fontId="32" fillId="3" borderId="19" xfId="0" applyFont="1" applyFill="1" applyBorder="1" applyAlignment="1">
      <alignment vertical="center" wrapText="1"/>
    </xf>
    <xf numFmtId="164" fontId="32" fillId="3" borderId="19" xfId="0" applyFont="1" applyFill="1" applyBorder="1" applyAlignment="1">
      <alignment horizontal="center" vertical="center" wrapText="1"/>
    </xf>
    <xf numFmtId="164" fontId="39" fillId="3" borderId="19" xfId="0" applyFont="1" applyFill="1" applyBorder="1" applyAlignment="1">
      <alignment horizontal="center" vertical="center" wrapText="1"/>
    </xf>
    <xf numFmtId="166" fontId="47" fillId="3" borderId="19" xfId="0" applyNumberFormat="1" applyFont="1" applyFill="1" applyBorder="1" applyAlignment="1">
      <alignment horizontal="center" vertical="center" wrapText="1"/>
    </xf>
    <xf numFmtId="164" fontId="22" fillId="3" borderId="19" xfId="0" applyFont="1" applyFill="1" applyBorder="1" applyAlignment="1">
      <alignment horizontal="center" vertical="center" wrapText="1"/>
    </xf>
    <xf numFmtId="164" fontId="22" fillId="3" borderId="19" xfId="0" applyFont="1" applyFill="1" applyBorder="1" applyAlignment="1">
      <alignment horizontal="center" vertical="center"/>
    </xf>
    <xf numFmtId="168" fontId="21" fillId="3" borderId="19" xfId="0" applyNumberFormat="1" applyFont="1" applyFill="1" applyBorder="1" applyAlignment="1">
      <alignment horizontal="center" vertical="center"/>
    </xf>
    <xf numFmtId="164" fontId="68" fillId="3" borderId="43" xfId="0" applyFont="1" applyFill="1" applyBorder="1" applyAlignment="1">
      <alignment horizontal="left" vertical="center" wrapText="1"/>
    </xf>
    <xf numFmtId="166" fontId="1" fillId="3" borderId="140" xfId="0" applyNumberFormat="1" applyFont="1" applyFill="1" applyBorder="1" applyAlignment="1">
      <alignment horizontal="center" vertical="center" wrapText="1"/>
    </xf>
    <xf numFmtId="164" fontId="32" fillId="3" borderId="63" xfId="0" applyFont="1" applyFill="1" applyBorder="1" applyAlignment="1">
      <alignment horizontal="left" vertical="center" wrapText="1"/>
    </xf>
    <xf numFmtId="164" fontId="22" fillId="3" borderId="63" xfId="0" applyFont="1" applyFill="1" applyBorder="1" applyAlignment="1">
      <alignment horizontal="left" vertical="center" wrapText="1" indent="1"/>
    </xf>
    <xf numFmtId="164" fontId="32" fillId="3" borderId="63" xfId="0" applyFont="1" applyFill="1" applyBorder="1" applyAlignment="1">
      <alignment horizontal="center" vertical="center" wrapText="1"/>
    </xf>
    <xf numFmtId="164" fontId="39" fillId="3" borderId="63" xfId="0" applyFont="1" applyFill="1" applyBorder="1" applyAlignment="1">
      <alignment horizontal="center" vertical="center" wrapText="1"/>
    </xf>
    <xf numFmtId="166" fontId="47" fillId="3" borderId="63" xfId="0" applyNumberFormat="1" applyFont="1" applyFill="1" applyBorder="1" applyAlignment="1">
      <alignment horizontal="center" vertical="center" wrapText="1"/>
    </xf>
    <xf numFmtId="164" fontId="22" fillId="3" borderId="63" xfId="0" applyFont="1" applyFill="1" applyBorder="1" applyAlignment="1">
      <alignment horizontal="center" vertical="center" wrapText="1"/>
    </xf>
    <xf numFmtId="164" fontId="22" fillId="3" borderId="63" xfId="0" applyFont="1" applyFill="1" applyBorder="1" applyAlignment="1">
      <alignment horizontal="center" vertical="center"/>
    </xf>
    <xf numFmtId="168" fontId="21" fillId="3" borderId="63" xfId="0" applyNumberFormat="1" applyFont="1" applyFill="1" applyBorder="1" applyAlignment="1">
      <alignment horizontal="center" vertical="center"/>
    </xf>
    <xf numFmtId="164" fontId="32" fillId="3" borderId="141" xfId="0" applyFont="1" applyFill="1" applyBorder="1" applyAlignment="1">
      <alignment horizontal="left" vertical="center" wrapText="1"/>
    </xf>
    <xf numFmtId="164" fontId="22" fillId="3" borderId="138" xfId="0" applyFont="1" applyFill="1" applyBorder="1" applyAlignment="1">
      <alignment horizontal="left" vertical="center" wrapText="1" indent="1"/>
    </xf>
    <xf numFmtId="164" fontId="32" fillId="3" borderId="138" xfId="0" applyFont="1" applyFill="1" applyBorder="1" applyAlignment="1">
      <alignment horizontal="center" vertical="center" wrapText="1"/>
    </xf>
    <xf numFmtId="164" fontId="39" fillId="3" borderId="138" xfId="0" applyFont="1" applyFill="1" applyBorder="1" applyAlignment="1">
      <alignment horizontal="center" vertical="center" wrapText="1"/>
    </xf>
    <xf numFmtId="166" fontId="47" fillId="3" borderId="138" xfId="0" applyNumberFormat="1" applyFont="1" applyFill="1" applyBorder="1" applyAlignment="1">
      <alignment horizontal="center" vertical="center" wrapText="1"/>
    </xf>
    <xf numFmtId="164" fontId="22" fillId="3" borderId="138" xfId="0" applyFont="1" applyFill="1" applyBorder="1" applyAlignment="1">
      <alignment horizontal="center" vertical="center" wrapText="1"/>
    </xf>
    <xf numFmtId="164" fontId="22" fillId="3" borderId="138" xfId="0" applyFont="1" applyFill="1" applyBorder="1" applyAlignment="1">
      <alignment horizontal="center" vertical="center"/>
    </xf>
    <xf numFmtId="164" fontId="32" fillId="3" borderId="63" xfId="0" applyFont="1" applyFill="1" applyBorder="1" applyAlignment="1">
      <alignment horizontal="left" vertical="center" indent="1"/>
    </xf>
    <xf numFmtId="164" fontId="111" fillId="3" borderId="63" xfId="0" applyFont="1" applyFill="1" applyBorder="1" applyAlignment="1">
      <alignment horizontal="center" vertical="center"/>
    </xf>
    <xf numFmtId="164" fontId="112" fillId="3" borderId="63" xfId="0" applyFont="1" applyFill="1" applyBorder="1" applyAlignment="1">
      <alignment horizontal="center" vertical="center"/>
    </xf>
    <xf numFmtId="164" fontId="113" fillId="3" borderId="63" xfId="0" applyFont="1" applyFill="1" applyBorder="1" applyAlignment="1">
      <alignment horizontal="center" vertical="center"/>
    </xf>
    <xf numFmtId="168" fontId="82" fillId="3" borderId="63" xfId="0" applyNumberFormat="1" applyFont="1" applyFill="1" applyBorder="1" applyAlignment="1">
      <alignment horizontal="center" vertical="center"/>
    </xf>
    <xf numFmtId="168" fontId="82" fillId="3" borderId="0" xfId="0" applyNumberFormat="1" applyFont="1" applyFill="1" applyBorder="1" applyAlignment="1">
      <alignment horizontal="center" vertical="center"/>
    </xf>
    <xf numFmtId="164" fontId="22" fillId="3" borderId="29" xfId="0" applyFont="1" applyFill="1" applyBorder="1" applyAlignment="1">
      <alignment horizontal="left" vertical="center" wrapText="1" indent="1"/>
    </xf>
    <xf numFmtId="164" fontId="22" fillId="3" borderId="31" xfId="0" applyFont="1" applyFill="1" applyBorder="1" applyAlignment="1">
      <alignment horizontal="left" vertical="center" indent="1"/>
    </xf>
    <xf numFmtId="164" fontId="22" fillId="3" borderId="31" xfId="20" applyFont="1" applyFill="1" applyBorder="1" applyAlignment="1">
      <alignment horizontal="left" vertical="center" indent="1"/>
      <protection/>
    </xf>
    <xf numFmtId="164" fontId="32" fillId="3" borderId="31" xfId="20" applyFont="1" applyFill="1" applyBorder="1" applyAlignment="1">
      <alignment horizontal="center" vertical="center" wrapText="1"/>
      <protection/>
    </xf>
    <xf numFmtId="164" fontId="32" fillId="3" borderId="63" xfId="0" applyFont="1" applyFill="1" applyBorder="1" applyAlignment="1">
      <alignment horizontal="left" vertical="center" wrapText="1" indent="1"/>
    </xf>
    <xf numFmtId="168" fontId="21" fillId="3" borderId="125" xfId="0" applyNumberFormat="1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/>
    </xf>
    <xf numFmtId="164" fontId="32" fillId="3" borderId="139" xfId="0" applyFont="1" applyFill="1" applyBorder="1" applyAlignment="1">
      <alignment vertical="center" wrapText="1"/>
    </xf>
    <xf numFmtId="164" fontId="39" fillId="3" borderId="145" xfId="0" applyFont="1" applyFill="1" applyBorder="1" applyAlignment="1">
      <alignment horizontal="center" vertical="center"/>
    </xf>
    <xf numFmtId="166" fontId="47" fillId="3" borderId="145" xfId="0" applyNumberFormat="1" applyFont="1" applyFill="1" applyBorder="1" applyAlignment="1">
      <alignment horizontal="center" vertical="center"/>
    </xf>
    <xf numFmtId="164" fontId="22" fillId="3" borderId="145" xfId="0" applyFont="1" applyFill="1" applyBorder="1" applyAlignment="1">
      <alignment horizontal="center" vertical="center" wrapText="1"/>
    </xf>
    <xf numFmtId="164" fontId="22" fillId="3" borderId="145" xfId="0" applyFont="1" applyFill="1" applyBorder="1" applyAlignment="1">
      <alignment horizontal="center" vertical="center"/>
    </xf>
    <xf numFmtId="168" fontId="21" fillId="3" borderId="147" xfId="0" applyNumberFormat="1" applyFont="1" applyFill="1" applyBorder="1" applyAlignment="1">
      <alignment horizontal="center" vertical="center"/>
    </xf>
    <xf numFmtId="168" fontId="21" fillId="3" borderId="37" xfId="0" applyNumberFormat="1" applyFont="1" applyFill="1" applyBorder="1" applyAlignment="1">
      <alignment horizontal="center" vertical="center"/>
    </xf>
    <xf numFmtId="164" fontId="32" fillId="3" borderId="139" xfId="0" applyFont="1" applyFill="1" applyBorder="1" applyAlignment="1">
      <alignment horizontal="left" vertical="center" wrapText="1"/>
    </xf>
    <xf numFmtId="164" fontId="22" fillId="3" borderId="145" xfId="0" applyFont="1" applyFill="1" applyBorder="1" applyAlignment="1">
      <alignment horizontal="left" vertical="center" wrapText="1" indent="1"/>
    </xf>
    <xf numFmtId="164" fontId="32" fillId="3" borderId="140" xfId="0" applyFont="1" applyFill="1" applyBorder="1" applyAlignment="1">
      <alignment horizontal="center" vertical="center" wrapText="1"/>
    </xf>
    <xf numFmtId="164" fontId="39" fillId="3" borderId="140" xfId="0" applyFont="1" applyFill="1" applyBorder="1" applyAlignment="1">
      <alignment horizontal="center" vertical="center" wrapText="1"/>
    </xf>
    <xf numFmtId="166" fontId="47" fillId="3" borderId="140" xfId="0" applyNumberFormat="1" applyFont="1" applyFill="1" applyBorder="1" applyAlignment="1">
      <alignment horizontal="center" vertical="center" wrapText="1"/>
    </xf>
    <xf numFmtId="164" fontId="22" fillId="3" borderId="140" xfId="0" applyFont="1" applyFill="1" applyBorder="1" applyAlignment="1">
      <alignment horizontal="center" vertical="center" wrapText="1"/>
    </xf>
    <xf numFmtId="164" fontId="22" fillId="3" borderId="140" xfId="0" applyFont="1" applyFill="1" applyBorder="1" applyAlignment="1">
      <alignment horizontal="center" vertical="center"/>
    </xf>
    <xf numFmtId="164" fontId="22" fillId="3" borderId="34" xfId="0" applyFont="1" applyFill="1" applyBorder="1" applyAlignment="1">
      <alignment horizontal="left" vertical="center" wrapText="1" indent="1"/>
    </xf>
    <xf numFmtId="164" fontId="39" fillId="3" borderId="34" xfId="0" applyFont="1" applyFill="1" applyBorder="1" applyAlignment="1">
      <alignment horizontal="center" vertical="center" wrapText="1"/>
    </xf>
    <xf numFmtId="166" fontId="47" fillId="3" borderId="34" xfId="0" applyNumberFormat="1" applyFont="1" applyFill="1" applyBorder="1" applyAlignment="1">
      <alignment horizontal="center" vertical="center" wrapText="1"/>
    </xf>
    <xf numFmtId="164" fontId="32" fillId="3" borderId="8" xfId="0" applyFont="1" applyFill="1" applyBorder="1" applyAlignment="1">
      <alignment vertical="center" wrapText="1"/>
    </xf>
    <xf numFmtId="164" fontId="39" fillId="3" borderId="29" xfId="0" applyFont="1" applyFill="1" applyBorder="1" applyAlignment="1">
      <alignment horizontal="center" vertical="center"/>
    </xf>
    <xf numFmtId="166" fontId="47" fillId="3" borderId="29" xfId="0" applyNumberFormat="1" applyFont="1" applyFill="1" applyBorder="1" applyAlignment="1">
      <alignment horizontal="center" vertical="center"/>
    </xf>
    <xf numFmtId="164" fontId="32" fillId="3" borderId="15" xfId="0" applyFont="1" applyFill="1" applyBorder="1" applyAlignment="1">
      <alignment vertical="center" wrapText="1"/>
    </xf>
    <xf numFmtId="164" fontId="39" fillId="3" borderId="31" xfId="0" applyFont="1" applyFill="1" applyBorder="1" applyAlignment="1">
      <alignment horizontal="center" vertical="center"/>
    </xf>
    <xf numFmtId="166" fontId="47" fillId="3" borderId="31" xfId="0" applyNumberFormat="1" applyFont="1" applyFill="1" applyBorder="1" applyAlignment="1">
      <alignment horizontal="center" vertical="center"/>
    </xf>
    <xf numFmtId="164" fontId="114" fillId="3" borderId="63" xfId="0" applyFont="1" applyFill="1" applyBorder="1" applyAlignment="1">
      <alignment horizontal="left" vertical="center" wrapText="1"/>
    </xf>
    <xf numFmtId="164" fontId="114" fillId="3" borderId="63" xfId="0" applyFont="1" applyFill="1" applyBorder="1" applyAlignment="1">
      <alignment vertical="center" wrapText="1"/>
    </xf>
    <xf numFmtId="164" fontId="115" fillId="3" borderId="63" xfId="0" applyFont="1" applyFill="1" applyBorder="1" applyAlignment="1">
      <alignment horizontal="center" vertical="center"/>
    </xf>
    <xf numFmtId="166" fontId="116" fillId="3" borderId="63" xfId="0" applyNumberFormat="1" applyFont="1" applyFill="1" applyBorder="1" applyAlignment="1">
      <alignment horizontal="center" vertical="center"/>
    </xf>
    <xf numFmtId="164" fontId="117" fillId="3" borderId="63" xfId="0" applyFont="1" applyFill="1" applyBorder="1" applyAlignment="1">
      <alignment horizontal="center" vertical="center" wrapText="1"/>
    </xf>
    <xf numFmtId="164" fontId="117" fillId="3" borderId="63" xfId="0" applyFont="1" applyFill="1" applyBorder="1" applyAlignment="1">
      <alignment horizontal="center" vertical="center"/>
    </xf>
    <xf numFmtId="164" fontId="114" fillId="3" borderId="0" xfId="0" applyFont="1" applyFill="1" applyBorder="1" applyAlignment="1">
      <alignment/>
    </xf>
    <xf numFmtId="164" fontId="32" fillId="3" borderId="143" xfId="0" applyFont="1" applyFill="1" applyBorder="1" applyAlignment="1">
      <alignment vertical="center" wrapText="1"/>
    </xf>
    <xf numFmtId="164" fontId="39" fillId="3" borderId="140" xfId="0" applyFont="1" applyFill="1" applyBorder="1" applyAlignment="1">
      <alignment horizontal="center" vertical="center"/>
    </xf>
    <xf numFmtId="166" fontId="47" fillId="3" borderId="140" xfId="0" applyNumberFormat="1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6" fontId="47" fillId="3" borderId="0" xfId="0" applyNumberFormat="1" applyFont="1" applyFill="1" applyBorder="1" applyAlignment="1">
      <alignment horizontal="center" vertical="center"/>
    </xf>
    <xf numFmtId="164" fontId="52" fillId="3" borderId="0" xfId="0" applyFont="1" applyFill="1" applyBorder="1" applyAlignment="1">
      <alignment horizontal="left"/>
    </xf>
    <xf numFmtId="164" fontId="114" fillId="3" borderId="0" xfId="0" applyFont="1" applyFill="1" applyAlignment="1">
      <alignment/>
    </xf>
    <xf numFmtId="164" fontId="1" fillId="3" borderId="63" xfId="0" applyFont="1" applyFill="1" applyBorder="1" applyAlignment="1">
      <alignment vertical="center" wrapText="1"/>
    </xf>
    <xf numFmtId="164" fontId="68" fillId="3" borderId="39" xfId="0" applyFont="1" applyFill="1" applyBorder="1" applyAlignment="1">
      <alignment horizontal="center" vertical="center" wrapText="1"/>
    </xf>
    <xf numFmtId="168" fontId="21" fillId="3" borderId="39" xfId="0" applyNumberFormat="1" applyFont="1" applyFill="1" applyBorder="1" applyAlignment="1">
      <alignment horizontal="center" vertical="center"/>
    </xf>
    <xf numFmtId="164" fontId="32" fillId="3" borderId="8" xfId="0" applyFont="1" applyFill="1" applyBorder="1" applyAlignment="1">
      <alignment horizontal="left" vertical="center"/>
    </xf>
    <xf numFmtId="164" fontId="32" fillId="3" borderId="8" xfId="0" applyFont="1" applyFill="1" applyBorder="1" applyAlignment="1">
      <alignment horizontal="left" vertical="center" wrapText="1"/>
    </xf>
    <xf numFmtId="164" fontId="32" fillId="3" borderId="124" xfId="0" applyFont="1" applyFill="1" applyBorder="1" applyAlignment="1">
      <alignment vertical="center" wrapText="1"/>
    </xf>
    <xf numFmtId="164" fontId="39" fillId="3" borderId="138" xfId="0" applyFont="1" applyFill="1" applyBorder="1" applyAlignment="1">
      <alignment horizontal="center" vertical="center"/>
    </xf>
    <xf numFmtId="166" fontId="47" fillId="3" borderId="138" xfId="0" applyNumberFormat="1" applyFont="1" applyFill="1" applyBorder="1" applyAlignment="1">
      <alignment horizontal="center" vertical="center"/>
    </xf>
    <xf numFmtId="164" fontId="32" fillId="3" borderId="15" xfId="0" applyFont="1" applyFill="1" applyBorder="1" applyAlignment="1">
      <alignment horizontal="left" vertical="center" wrapText="1"/>
    </xf>
    <xf numFmtId="164" fontId="69" fillId="3" borderId="23" xfId="0" applyFont="1" applyFill="1" applyBorder="1" applyAlignment="1">
      <alignment horizontal="left" vertical="center" wrapText="1" indent="1"/>
    </xf>
    <xf numFmtId="164" fontId="69" fillId="3" borderId="31" xfId="0" applyFont="1" applyFill="1" applyBorder="1" applyAlignment="1">
      <alignment horizontal="left" vertical="center" wrapText="1" indent="1"/>
    </xf>
    <xf numFmtId="164" fontId="73" fillId="3" borderId="39" xfId="0" applyFont="1" applyFill="1" applyBorder="1" applyAlignment="1">
      <alignment horizontal="center" vertical="center" wrapText="1"/>
    </xf>
    <xf numFmtId="168" fontId="82" fillId="3" borderId="39" xfId="0" applyNumberFormat="1" applyFont="1" applyFill="1" applyBorder="1" applyAlignment="1">
      <alignment horizontal="center" vertical="center"/>
    </xf>
    <xf numFmtId="164" fontId="118" fillId="3" borderId="0" xfId="0" applyFont="1" applyFill="1" applyBorder="1" applyAlignment="1">
      <alignment horizontal="left" wrapText="1"/>
    </xf>
    <xf numFmtId="168" fontId="82" fillId="3" borderId="0" xfId="0" applyNumberFormat="1" applyFont="1" applyFill="1" applyBorder="1" applyAlignment="1">
      <alignment horizontal="left" wrapText="1"/>
    </xf>
    <xf numFmtId="164" fontId="100" fillId="3" borderId="0" xfId="0" applyFont="1" applyFill="1" applyBorder="1" applyAlignment="1">
      <alignment/>
    </xf>
    <xf numFmtId="164" fontId="68" fillId="3" borderId="124" xfId="0" applyFont="1" applyFill="1" applyBorder="1" applyAlignment="1">
      <alignment horizontal="left" vertical="center" wrapText="1"/>
    </xf>
    <xf numFmtId="166" fontId="69" fillId="3" borderId="138" xfId="0" applyNumberFormat="1" applyFont="1" applyFill="1" applyBorder="1" applyAlignment="1">
      <alignment horizontal="center" vertical="center"/>
    </xf>
    <xf numFmtId="164" fontId="32" fillId="3" borderId="144" xfId="0" applyFont="1" applyFill="1" applyBorder="1" applyAlignment="1">
      <alignment horizontal="left" vertical="center" wrapText="1"/>
    </xf>
    <xf numFmtId="164" fontId="39" fillId="3" borderId="44" xfId="0" applyFont="1" applyFill="1" applyBorder="1" applyAlignment="1">
      <alignment horizontal="center" vertical="center"/>
    </xf>
    <xf numFmtId="166" fontId="47" fillId="3" borderId="44" xfId="0" applyNumberFormat="1" applyFont="1" applyFill="1" applyBorder="1" applyAlignment="1">
      <alignment horizontal="center" vertical="center"/>
    </xf>
    <xf numFmtId="164" fontId="22" fillId="3" borderId="44" xfId="0" applyFont="1" applyFill="1" applyBorder="1" applyAlignment="1">
      <alignment horizontal="center" vertical="center"/>
    </xf>
    <xf numFmtId="168" fontId="21" fillId="3" borderId="146" xfId="0" applyNumberFormat="1" applyFont="1" applyFill="1" applyBorder="1" applyAlignment="1">
      <alignment horizontal="center" vertical="center"/>
    </xf>
    <xf numFmtId="164" fontId="88" fillId="3" borderId="0" xfId="0" applyFont="1" applyFill="1" applyBorder="1" applyAlignment="1">
      <alignment horizontal="left" wrapText="1"/>
    </xf>
    <xf numFmtId="164" fontId="74" fillId="3" borderId="0" xfId="0" applyFont="1" applyFill="1" applyAlignment="1">
      <alignment/>
    </xf>
    <xf numFmtId="164" fontId="32" fillId="3" borderId="0" xfId="0" applyFont="1" applyFill="1" applyBorder="1" applyAlignment="1">
      <alignment vertical="center"/>
    </xf>
    <xf numFmtId="164" fontId="63" fillId="3" borderId="31" xfId="0" applyFont="1" applyFill="1" applyBorder="1" applyAlignment="1">
      <alignment horizontal="center" vertical="center" wrapText="1"/>
    </xf>
    <xf numFmtId="164" fontId="32" fillId="3" borderId="0" xfId="20" applyFont="1" applyFill="1" applyBorder="1" applyAlignment="1">
      <alignment horizontal="left" vertical="center" wrapText="1"/>
      <protection/>
    </xf>
    <xf numFmtId="164" fontId="32" fillId="3" borderId="0" xfId="20" applyFont="1" applyFill="1" applyBorder="1" applyAlignment="1">
      <alignment vertical="center" wrapText="1"/>
      <protection/>
    </xf>
    <xf numFmtId="164" fontId="32" fillId="3" borderId="0" xfId="20" applyFont="1" applyFill="1" applyBorder="1" applyAlignment="1">
      <alignment horizontal="center" vertical="center" wrapText="1"/>
      <protection/>
    </xf>
    <xf numFmtId="164" fontId="32" fillId="3" borderId="22" xfId="20" applyFont="1" applyFill="1" applyBorder="1" applyAlignment="1">
      <alignment vertical="center" wrapText="1"/>
      <protection/>
    </xf>
    <xf numFmtId="164" fontId="22" fillId="3" borderId="24" xfId="0" applyFont="1" applyFill="1" applyBorder="1" applyAlignment="1">
      <alignment horizontal="center" vertical="center"/>
    </xf>
    <xf numFmtId="164" fontId="82" fillId="3" borderId="0" xfId="20" applyFont="1" applyFill="1" applyBorder="1" applyAlignment="1">
      <alignment horizontal="left" vertical="center"/>
      <protection/>
    </xf>
    <xf numFmtId="164" fontId="1" fillId="3" borderId="91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vertical="center"/>
    </xf>
    <xf numFmtId="164" fontId="32" fillId="3" borderId="8" xfId="20" applyFont="1" applyFill="1" applyBorder="1" applyAlignment="1">
      <alignment vertical="center" wrapText="1"/>
      <protection/>
    </xf>
    <xf numFmtId="164" fontId="22" fillId="3" borderId="9" xfId="0" applyFont="1" applyFill="1" applyBorder="1" applyAlignment="1">
      <alignment horizontal="center" vertical="center"/>
    </xf>
    <xf numFmtId="164" fontId="63" fillId="3" borderId="29" xfId="20" applyFont="1" applyFill="1" applyBorder="1" applyAlignment="1">
      <alignment horizontal="center" vertical="center" wrapText="1"/>
      <protection/>
    </xf>
    <xf numFmtId="164" fontId="32" fillId="3" borderId="124" xfId="20" applyFont="1" applyFill="1" applyBorder="1" applyAlignment="1">
      <alignment horizontal="left" vertical="center" wrapText="1"/>
      <protection/>
    </xf>
    <xf numFmtId="164" fontId="32" fillId="3" borderId="8" xfId="20" applyFont="1" applyFill="1" applyBorder="1" applyAlignment="1">
      <alignment horizontal="left" vertical="center" wrapText="1"/>
      <protection/>
    </xf>
    <xf numFmtId="164" fontId="21" fillId="3" borderId="0" xfId="20" applyFont="1" applyFill="1" applyBorder="1" applyAlignment="1">
      <alignment horizontal="left" vertical="center"/>
      <protection/>
    </xf>
    <xf numFmtId="164" fontId="90" fillId="3" borderId="0" xfId="0" applyFont="1" applyFill="1" applyAlignment="1">
      <alignment vertical="center"/>
    </xf>
    <xf numFmtId="164" fontId="32" fillId="3" borderId="39" xfId="20" applyFont="1" applyFill="1" applyBorder="1" applyAlignment="1">
      <alignment horizontal="left" vertical="center" wrapText="1"/>
      <protection/>
    </xf>
    <xf numFmtId="164" fontId="32" fillId="3" borderId="39" xfId="20" applyFont="1" applyFill="1" applyBorder="1" applyAlignment="1">
      <alignment vertical="center" wrapText="1"/>
      <protection/>
    </xf>
    <xf numFmtId="164" fontId="32" fillId="3" borderId="39" xfId="20" applyFont="1" applyFill="1" applyBorder="1" applyAlignment="1">
      <alignment horizontal="center" vertical="center" wrapText="1"/>
      <protection/>
    </xf>
    <xf numFmtId="164" fontId="39" fillId="3" borderId="39" xfId="0" applyFont="1" applyFill="1" applyBorder="1" applyAlignment="1">
      <alignment horizontal="center" vertical="center"/>
    </xf>
    <xf numFmtId="166" fontId="47" fillId="3" borderId="39" xfId="0" applyNumberFormat="1" applyFont="1" applyFill="1" applyBorder="1" applyAlignment="1">
      <alignment horizontal="center" vertical="center"/>
    </xf>
    <xf numFmtId="164" fontId="22" fillId="3" borderId="39" xfId="0" applyFont="1" applyFill="1" applyBorder="1" applyAlignment="1">
      <alignment horizontal="center" vertical="center"/>
    </xf>
    <xf numFmtId="164" fontId="32" fillId="3" borderId="33" xfId="20" applyFont="1" applyFill="1" applyBorder="1" applyAlignment="1">
      <alignment horizontal="left" vertical="center" wrapText="1"/>
      <protection/>
    </xf>
    <xf numFmtId="164" fontId="22" fillId="3" borderId="23" xfId="20" applyFont="1" applyFill="1" applyBorder="1" applyAlignment="1">
      <alignment horizontal="left" vertical="center" wrapText="1" indent="1"/>
      <protection/>
    </xf>
    <xf numFmtId="164" fontId="32" fillId="3" borderId="23" xfId="20" applyFont="1" applyFill="1" applyBorder="1" applyAlignment="1">
      <alignment horizontal="center" vertical="center" wrapText="1"/>
      <protection/>
    </xf>
    <xf numFmtId="164" fontId="32" fillId="3" borderId="29" xfId="20" applyFont="1" applyFill="1" applyBorder="1" applyAlignment="1">
      <alignment horizontal="center" vertical="center" wrapText="1"/>
      <protection/>
    </xf>
    <xf numFmtId="164" fontId="22" fillId="3" borderId="16" xfId="0" applyFont="1" applyFill="1" applyBorder="1" applyAlignment="1">
      <alignment horizontal="center" vertical="center"/>
    </xf>
    <xf numFmtId="164" fontId="32" fillId="3" borderId="143" xfId="20" applyFont="1" applyFill="1" applyBorder="1" applyAlignment="1">
      <alignment horizontal="left" vertical="center" wrapText="1"/>
      <protection/>
    </xf>
    <xf numFmtId="164" fontId="22" fillId="3" borderId="140" xfId="20" applyFont="1" applyFill="1" applyBorder="1" applyAlignment="1">
      <alignment horizontal="left" vertical="center" indent="1"/>
      <protection/>
    </xf>
    <xf numFmtId="164" fontId="32" fillId="3" borderId="140" xfId="20" applyFont="1" applyFill="1" applyBorder="1" applyAlignment="1">
      <alignment horizontal="center" vertical="center" wrapText="1"/>
      <protection/>
    </xf>
    <xf numFmtId="164" fontId="22" fillId="3" borderId="91" xfId="0" applyFont="1" applyFill="1" applyBorder="1" applyAlignment="1">
      <alignment horizontal="center" vertical="center"/>
    </xf>
    <xf numFmtId="164" fontId="22" fillId="3" borderId="29" xfId="20" applyFont="1" applyFill="1" applyBorder="1" applyAlignment="1">
      <alignment horizontal="left" vertical="center" wrapText="1" indent="1"/>
      <protection/>
    </xf>
    <xf numFmtId="164" fontId="32" fillId="3" borderId="22" xfId="20" applyFont="1" applyFill="1" applyBorder="1" applyAlignment="1">
      <alignment horizontal="left" vertical="center" wrapText="1"/>
      <protection/>
    </xf>
    <xf numFmtId="164" fontId="22" fillId="3" borderId="23" xfId="20" applyFont="1" applyFill="1" applyBorder="1" applyAlignment="1">
      <alignment horizontal="left" vertical="center" indent="1"/>
      <protection/>
    </xf>
    <xf numFmtId="164" fontId="22" fillId="3" borderId="35" xfId="0" applyFont="1" applyFill="1" applyBorder="1" applyAlignment="1">
      <alignment horizontal="center" vertical="center"/>
    </xf>
    <xf numFmtId="164" fontId="32" fillId="3" borderId="139" xfId="20" applyFont="1" applyFill="1" applyBorder="1" applyAlignment="1">
      <alignment vertical="center" wrapText="1"/>
      <protection/>
    </xf>
    <xf numFmtId="164" fontId="39" fillId="3" borderId="145" xfId="0" applyFont="1" applyFill="1" applyBorder="1" applyAlignment="1">
      <alignment horizontal="center" vertical="center" wrapText="1"/>
    </xf>
    <xf numFmtId="166" fontId="47" fillId="3" borderId="145" xfId="0" applyNumberFormat="1" applyFont="1" applyFill="1" applyBorder="1" applyAlignment="1">
      <alignment horizontal="center" vertical="center" wrapText="1"/>
    </xf>
    <xf numFmtId="164" fontId="22" fillId="3" borderId="127" xfId="0" applyFont="1" applyFill="1" applyBorder="1" applyAlignment="1">
      <alignment horizontal="center" vertical="center"/>
    </xf>
    <xf numFmtId="164" fontId="22" fillId="3" borderId="31" xfId="20" applyFont="1" applyFill="1" applyBorder="1" applyAlignment="1">
      <alignment horizontal="left" vertical="center" wrapText="1" indent="1"/>
      <protection/>
    </xf>
    <xf numFmtId="164" fontId="32" fillId="3" borderId="138" xfId="20" applyFont="1" applyFill="1" applyBorder="1" applyAlignment="1">
      <alignment horizontal="center" vertical="center" wrapText="1"/>
      <protection/>
    </xf>
    <xf numFmtId="164" fontId="42" fillId="3" borderId="0" xfId="20" applyFont="1" applyFill="1" applyBorder="1" applyAlignment="1">
      <alignment/>
      <protection/>
    </xf>
    <xf numFmtId="164" fontId="42" fillId="3" borderId="0" xfId="0" applyFont="1" applyFill="1" applyBorder="1" applyAlignment="1">
      <alignment horizontal="left" wrapText="1"/>
    </xf>
    <xf numFmtId="168" fontId="75" fillId="3" borderId="0" xfId="0" applyNumberFormat="1" applyFont="1" applyFill="1" applyBorder="1" applyAlignment="1">
      <alignment horizontal="center" vertical="center" wrapText="1"/>
    </xf>
    <xf numFmtId="164" fontId="98" fillId="3" borderId="148" xfId="0" applyFont="1" applyFill="1" applyBorder="1" applyAlignment="1">
      <alignment horizontal="left" vertical="center" wrapText="1" indent="1"/>
    </xf>
    <xf numFmtId="168" fontId="21" fillId="3" borderId="24" xfId="0" applyNumberFormat="1" applyFont="1" applyFill="1" applyBorder="1" applyAlignment="1">
      <alignment horizontal="center" vertical="center"/>
    </xf>
    <xf numFmtId="168" fontId="21" fillId="3" borderId="9" xfId="0" applyNumberFormat="1" applyFont="1" applyFill="1" applyBorder="1" applyAlignment="1">
      <alignment horizontal="center" vertical="center"/>
    </xf>
    <xf numFmtId="168" fontId="21" fillId="3" borderId="79" xfId="0" applyNumberFormat="1" applyFont="1" applyFill="1" applyBorder="1" applyAlignment="1">
      <alignment horizontal="center" vertical="center"/>
    </xf>
    <xf numFmtId="164" fontId="22" fillId="3" borderId="23" xfId="0" applyFont="1" applyFill="1" applyBorder="1" applyAlignment="1">
      <alignment horizontal="left" vertical="center" wrapText="1" indent="1"/>
    </xf>
    <xf numFmtId="164" fontId="22" fillId="3" borderId="0" xfId="0" applyFont="1" applyFill="1" applyBorder="1" applyAlignment="1">
      <alignment horizontal="left" vertical="center" wrapText="1" indent="1"/>
    </xf>
    <xf numFmtId="164" fontId="82" fillId="3" borderId="33" xfId="0" applyFont="1" applyFill="1" applyBorder="1" applyAlignment="1">
      <alignment vertical="center" wrapText="1"/>
    </xf>
    <xf numFmtId="168" fontId="85" fillId="3" borderId="34" xfId="0" applyNumberFormat="1" applyFont="1" applyFill="1" applyBorder="1" applyAlignment="1">
      <alignment horizontal="center" vertical="center"/>
    </xf>
    <xf numFmtId="168" fontId="85" fillId="3" borderId="0" xfId="0" applyNumberFormat="1" applyFont="1" applyFill="1" applyBorder="1" applyAlignment="1">
      <alignment horizontal="center" vertical="center"/>
    </xf>
    <xf numFmtId="164" fontId="32" fillId="3" borderId="64" xfId="0" applyFont="1" applyFill="1" applyBorder="1" applyAlignment="1">
      <alignment horizontal="left" vertical="center" wrapText="1"/>
    </xf>
    <xf numFmtId="164" fontId="32" fillId="3" borderId="63" xfId="0" applyFont="1" applyFill="1" applyBorder="1" applyAlignment="1">
      <alignment vertical="center" wrapText="1"/>
    </xf>
    <xf numFmtId="164" fontId="22" fillId="3" borderId="23" xfId="0" applyFont="1" applyFill="1" applyBorder="1" applyAlignment="1">
      <alignment vertical="center" wrapText="1"/>
    </xf>
    <xf numFmtId="164" fontId="63" fillId="3" borderId="29" xfId="0" applyFont="1" applyFill="1" applyBorder="1" applyAlignment="1">
      <alignment vertical="center" wrapText="1"/>
    </xf>
    <xf numFmtId="164" fontId="119" fillId="3" borderId="29" xfId="0" applyFont="1" applyFill="1" applyBorder="1" applyAlignment="1">
      <alignment vertical="center" wrapText="1"/>
    </xf>
    <xf numFmtId="164" fontId="119" fillId="3" borderId="31" xfId="0" applyFont="1" applyFill="1" applyBorder="1" applyAlignment="1">
      <alignment vertical="center" wrapText="1"/>
    </xf>
    <xf numFmtId="164" fontId="39" fillId="3" borderId="63" xfId="0" applyFont="1" applyFill="1" applyBorder="1" applyAlignment="1">
      <alignment horizontal="center" vertical="center"/>
    </xf>
    <xf numFmtId="166" fontId="47" fillId="3" borderId="63" xfId="0" applyNumberFormat="1" applyFont="1" applyFill="1" applyBorder="1" applyAlignment="1">
      <alignment horizontal="center" vertical="center"/>
    </xf>
    <xf numFmtId="164" fontId="63" fillId="3" borderId="29" xfId="0" applyFont="1" applyFill="1" applyBorder="1" applyAlignment="1">
      <alignment horizontal="center" vertical="center" wrapText="1"/>
    </xf>
    <xf numFmtId="168" fontId="39" fillId="3" borderId="63" xfId="0" applyNumberFormat="1" applyFont="1" applyFill="1" applyBorder="1" applyAlignment="1">
      <alignment horizontal="center" vertical="center"/>
    </xf>
    <xf numFmtId="164" fontId="32" fillId="3" borderId="45" xfId="0" applyFont="1" applyFill="1" applyBorder="1" applyAlignment="1">
      <alignment horizontal="left" vertical="center" wrapText="1"/>
    </xf>
    <xf numFmtId="164" fontId="68" fillId="3" borderId="39" xfId="0" applyFont="1" applyFill="1" applyBorder="1" applyAlignment="1">
      <alignment vertical="center" wrapText="1"/>
    </xf>
    <xf numFmtId="164" fontId="68" fillId="3" borderId="63" xfId="0" applyFont="1" applyFill="1" applyBorder="1" applyAlignment="1">
      <alignment vertical="center" wrapText="1"/>
    </xf>
    <xf numFmtId="164" fontId="100" fillId="3" borderId="0" xfId="0" applyFont="1" applyFill="1" applyBorder="1" applyAlignment="1">
      <alignment horizontal="left"/>
    </xf>
    <xf numFmtId="164" fontId="100" fillId="3" borderId="8" xfId="0" applyFont="1" applyFill="1" applyBorder="1" applyAlignment="1">
      <alignment horizontal="left" vertical="center" wrapText="1"/>
    </xf>
    <xf numFmtId="164" fontId="100" fillId="3" borderId="15" xfId="0" applyFont="1" applyFill="1" applyBorder="1" applyAlignment="1">
      <alignment horizontal="left" vertical="center" wrapText="1"/>
    </xf>
    <xf numFmtId="164" fontId="32" fillId="3" borderId="39" xfId="0" applyFont="1" applyFill="1" applyBorder="1" applyAlignment="1">
      <alignment horizontal="left" vertical="center" wrapText="1"/>
    </xf>
    <xf numFmtId="164" fontId="32" fillId="3" borderId="39" xfId="0" applyFont="1" applyFill="1" applyBorder="1" applyAlignment="1">
      <alignment vertical="center" wrapText="1"/>
    </xf>
    <xf numFmtId="164" fontId="39" fillId="3" borderId="39" xfId="0" applyFont="1" applyFill="1" applyBorder="1" applyAlignment="1">
      <alignment horizontal="center" vertical="center" wrapText="1"/>
    </xf>
    <xf numFmtId="166" fontId="47" fillId="3" borderId="39" xfId="0" applyNumberFormat="1" applyFont="1" applyFill="1" applyBorder="1" applyAlignment="1">
      <alignment horizontal="center" vertical="center" wrapText="1"/>
    </xf>
    <xf numFmtId="164" fontId="22" fillId="3" borderId="39" xfId="0" applyFont="1" applyFill="1" applyBorder="1" applyAlignment="1">
      <alignment horizontal="center" vertical="center" wrapText="1"/>
    </xf>
    <xf numFmtId="164" fontId="68" fillId="3" borderId="0" xfId="0" applyFont="1" applyFill="1" applyAlignment="1">
      <alignment horizontal="left" wrapText="1"/>
    </xf>
    <xf numFmtId="164" fontId="68" fillId="3" borderId="0" xfId="0" applyFont="1" applyFill="1" applyAlignment="1">
      <alignment wrapText="1"/>
    </xf>
    <xf numFmtId="164" fontId="68" fillId="3" borderId="0" xfId="0" applyFont="1" applyFill="1" applyAlignment="1">
      <alignment horizontal="center" wrapText="1"/>
    </xf>
    <xf numFmtId="164" fontId="1" fillId="3" borderId="0" xfId="0" applyFont="1" applyFill="1" applyAlignment="1">
      <alignment horizontal="center" wrapText="1"/>
    </xf>
    <xf numFmtId="164" fontId="1" fillId="3" borderId="0" xfId="0" applyFont="1" applyFill="1" applyAlignment="1">
      <alignment horizontal="center"/>
    </xf>
    <xf numFmtId="164" fontId="22" fillId="3" borderId="0" xfId="0" applyFont="1" applyFill="1" applyAlignment="1">
      <alignment horizontal="left" wrapText="1"/>
    </xf>
    <xf numFmtId="164" fontId="22" fillId="3" borderId="0" xfId="0" applyFont="1" applyFill="1" applyBorder="1" applyAlignment="1">
      <alignment horizontal="left" vertical="center"/>
    </xf>
    <xf numFmtId="164" fontId="21" fillId="3" borderId="37" xfId="0" applyFont="1" applyFill="1" applyBorder="1" applyAlignment="1">
      <alignment horizontal="center" vertical="center"/>
    </xf>
    <xf numFmtId="164" fontId="32" fillId="5" borderId="33" xfId="0" applyFont="1" applyFill="1" applyBorder="1" applyAlignment="1">
      <alignment vertical="center" wrapText="1"/>
    </xf>
    <xf numFmtId="164" fontId="22" fillId="5" borderId="34" xfId="0" applyFont="1" applyFill="1" applyBorder="1" applyAlignment="1">
      <alignment horizontal="center" vertical="center" wrapText="1"/>
    </xf>
    <xf numFmtId="166" fontId="48" fillId="5" borderId="34" xfId="0" applyNumberFormat="1" applyFont="1" applyFill="1" applyBorder="1" applyAlignment="1">
      <alignment horizontal="center" vertical="center" wrapText="1"/>
    </xf>
    <xf numFmtId="164" fontId="1" fillId="5" borderId="34" xfId="0" applyFont="1" applyFill="1" applyBorder="1" applyAlignment="1">
      <alignment horizontal="center" vertical="center" wrapText="1"/>
    </xf>
    <xf numFmtId="164" fontId="22" fillId="5" borderId="34" xfId="0" applyFont="1" applyFill="1" applyBorder="1" applyAlignment="1">
      <alignment horizontal="center" vertical="center"/>
    </xf>
    <xf numFmtId="168" fontId="21" fillId="5" borderId="37" xfId="0" applyNumberFormat="1" applyFont="1" applyFill="1" applyBorder="1" applyAlignment="1">
      <alignment horizontal="center" vertical="center"/>
    </xf>
    <xf numFmtId="168" fontId="21" fillId="5" borderId="0" xfId="0" applyNumberFormat="1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 wrapText="1"/>
    </xf>
    <xf numFmtId="164" fontId="32" fillId="3" borderId="0" xfId="0" applyFont="1" applyFill="1" applyAlignment="1">
      <alignment horizontal="left" vertical="center" wrapText="1" indent="1"/>
    </xf>
    <xf numFmtId="164" fontId="114" fillId="3" borderId="0" xfId="0" applyFont="1" applyFill="1" applyBorder="1" applyAlignment="1">
      <alignment horizontal="left"/>
    </xf>
    <xf numFmtId="164" fontId="114" fillId="3" borderId="0" xfId="0" applyFont="1" applyFill="1" applyAlignment="1">
      <alignment horizontal="left" wrapText="1"/>
    </xf>
    <xf numFmtId="164" fontId="114" fillId="3" borderId="0" xfId="0" applyFont="1" applyFill="1" applyAlignment="1">
      <alignment wrapText="1"/>
    </xf>
    <xf numFmtId="164" fontId="114" fillId="3" borderId="0" xfId="0" applyFont="1" applyFill="1" applyAlignment="1">
      <alignment horizontal="center" wrapText="1"/>
    </xf>
    <xf numFmtId="164" fontId="115" fillId="3" borderId="0" xfId="0" applyFont="1" applyFill="1" applyAlignment="1">
      <alignment horizontal="center" wrapText="1"/>
    </xf>
    <xf numFmtId="166" fontId="116" fillId="3" borderId="0" xfId="0" applyNumberFormat="1" applyFont="1" applyFill="1" applyAlignment="1">
      <alignment horizontal="center" vertical="center" wrapText="1"/>
    </xf>
    <xf numFmtId="164" fontId="117" fillId="3" borderId="0" xfId="0" applyFont="1" applyFill="1" applyAlignment="1">
      <alignment horizontal="center" wrapText="1"/>
    </xf>
    <xf numFmtId="164" fontId="117" fillId="3" borderId="0" xfId="0" applyFont="1" applyFill="1" applyAlignment="1">
      <alignment horizontal="center"/>
    </xf>
    <xf numFmtId="164" fontId="52" fillId="3" borderId="0" xfId="0" applyFont="1" applyFill="1" applyBorder="1" applyAlignment="1">
      <alignment horizontal="center" vertical="center" wrapText="1"/>
    </xf>
    <xf numFmtId="164" fontId="114" fillId="3" borderId="0" xfId="0" applyFont="1" applyFill="1" applyBorder="1" applyAlignment="1">
      <alignment horizontal="left" vertical="center" wrapText="1" indent="1"/>
    </xf>
    <xf numFmtId="164" fontId="114" fillId="3" borderId="0" xfId="0" applyFont="1" applyFill="1" applyAlignment="1">
      <alignment horizontal="left" vertical="center" wrapText="1" indent="1"/>
    </xf>
    <xf numFmtId="164" fontId="120" fillId="3" borderId="0" xfId="0" applyFont="1" applyFill="1" applyBorder="1" applyAlignment="1">
      <alignment horizontal="left" vertical="center" wrapText="1" indent="1"/>
    </xf>
    <xf numFmtId="164" fontId="32" fillId="0" borderId="0" xfId="0" applyFont="1" applyBorder="1" applyAlignment="1">
      <alignment/>
    </xf>
    <xf numFmtId="164" fontId="32" fillId="0" borderId="0" xfId="0" applyFont="1" applyAlignment="1">
      <alignment wrapText="1"/>
    </xf>
    <xf numFmtId="164" fontId="32" fillId="0" borderId="0" xfId="0" applyFont="1" applyAlignment="1">
      <alignment horizontal="center"/>
    </xf>
    <xf numFmtId="164" fontId="32" fillId="0" borderId="0" xfId="0" applyFont="1" applyAlignment="1">
      <alignment/>
    </xf>
    <xf numFmtId="166" fontId="32" fillId="0" borderId="0" xfId="0" applyNumberFormat="1" applyFont="1" applyAlignment="1">
      <alignment horizontal="center" vertical="center" wrapText="1"/>
    </xf>
    <xf numFmtId="164" fontId="121" fillId="0" borderId="0" xfId="0" applyFont="1" applyAlignment="1">
      <alignment/>
    </xf>
    <xf numFmtId="164" fontId="42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68" fillId="0" borderId="0" xfId="0" applyFont="1" applyAlignment="1">
      <alignment horizontal="center" vertical="center"/>
    </xf>
    <xf numFmtId="164" fontId="68" fillId="0" borderId="0" xfId="0" applyFont="1" applyBorder="1" applyAlignment="1">
      <alignment horizontal="center" vertical="center"/>
    </xf>
    <xf numFmtId="164" fontId="68" fillId="0" borderId="0" xfId="0" applyFont="1" applyBorder="1" applyAlignment="1">
      <alignment horizontal="center" vertical="center" wrapText="1"/>
    </xf>
    <xf numFmtId="164" fontId="68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164" fontId="68" fillId="0" borderId="0" xfId="0" applyFont="1" applyAlignment="1">
      <alignment horizontal="right" vertical="center" indent="1"/>
    </xf>
    <xf numFmtId="164" fontId="68" fillId="0" borderId="0" xfId="0" applyFont="1" applyBorder="1" applyAlignment="1">
      <alignment vertical="center" wrapText="1"/>
    </xf>
    <xf numFmtId="164" fontId="68" fillId="0" borderId="0" xfId="0" applyFont="1" applyBorder="1" applyAlignment="1">
      <alignment horizontal="right" vertical="center" indent="1"/>
    </xf>
    <xf numFmtId="164" fontId="122" fillId="0" borderId="0" xfId="0" applyFont="1" applyBorder="1" applyAlignment="1">
      <alignment horizontal="left" vertical="center" wrapText="1"/>
    </xf>
    <xf numFmtId="164" fontId="73" fillId="0" borderId="0" xfId="0" applyFont="1" applyBorder="1" applyAlignment="1">
      <alignment horizontal="center" vertical="center"/>
    </xf>
    <xf numFmtId="164" fontId="72" fillId="0" borderId="0" xfId="0" applyFont="1" applyAlignment="1">
      <alignment/>
    </xf>
    <xf numFmtId="164" fontId="42" fillId="0" borderId="0" xfId="0" applyFont="1" applyBorder="1" applyAlignment="1">
      <alignment horizontal="center" vertical="center" wrapText="1"/>
    </xf>
    <xf numFmtId="164" fontId="87" fillId="0" borderId="0" xfId="0" applyFont="1" applyBorder="1" applyAlignment="1">
      <alignment horizontal="center" vertical="center"/>
    </xf>
    <xf numFmtId="164" fontId="48" fillId="0" borderId="1" xfId="0" applyFont="1" applyBorder="1" applyAlignment="1">
      <alignment horizontal="center" vertical="center" wrapText="1"/>
    </xf>
    <xf numFmtId="164" fontId="113" fillId="0" borderId="0" xfId="0" applyFont="1" applyBorder="1" applyAlignment="1">
      <alignment horizontal="center" vertical="center" wrapText="1"/>
    </xf>
    <xf numFmtId="164" fontId="48" fillId="0" borderId="22" xfId="0" applyFont="1" applyBorder="1" applyAlignment="1">
      <alignment horizontal="center" vertical="center" wrapText="1"/>
    </xf>
    <xf numFmtId="164" fontId="48" fillId="0" borderId="27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48" fillId="0" borderId="62" xfId="0" applyFont="1" applyBorder="1" applyAlignment="1">
      <alignment horizontal="center" vertical="center" wrapText="1"/>
    </xf>
    <xf numFmtId="164" fontId="123" fillId="0" borderId="0" xfId="0" applyFont="1" applyBorder="1" applyAlignment="1">
      <alignment/>
    </xf>
    <xf numFmtId="164" fontId="107" fillId="0" borderId="88" xfId="0" applyFont="1" applyBorder="1" applyAlignment="1">
      <alignment horizontal="center" vertical="center" wrapText="1"/>
    </xf>
    <xf numFmtId="164" fontId="123" fillId="0" borderId="84" xfId="0" applyFont="1" applyBorder="1" applyAlignment="1">
      <alignment horizontal="center" vertical="center" wrapText="1"/>
    </xf>
    <xf numFmtId="164" fontId="123" fillId="0" borderId="1" xfId="0" applyFont="1" applyBorder="1" applyAlignment="1">
      <alignment horizontal="center" vertical="center" wrapText="1"/>
    </xf>
    <xf numFmtId="166" fontId="123" fillId="0" borderId="8" xfId="0" applyNumberFormat="1" applyFont="1" applyBorder="1" applyAlignment="1">
      <alignment horizontal="center" vertical="center" wrapText="1"/>
    </xf>
    <xf numFmtId="164" fontId="124" fillId="0" borderId="9" xfId="0" applyFont="1" applyBorder="1" applyAlignment="1">
      <alignment horizontal="center" vertical="center" wrapText="1"/>
    </xf>
    <xf numFmtId="164" fontId="124" fillId="0" borderId="10" xfId="0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4" fillId="0" borderId="17" xfId="0" applyFont="1" applyBorder="1" applyAlignment="1">
      <alignment horizontal="center" vertical="center" wrapText="1"/>
    </xf>
    <xf numFmtId="164" fontId="24" fillId="0" borderId="107" xfId="0" applyFont="1" applyBorder="1" applyAlignment="1">
      <alignment horizontal="center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4" fontId="24" fillId="0" borderId="16" xfId="0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left"/>
    </xf>
    <xf numFmtId="166" fontId="71" fillId="0" borderId="0" xfId="0" applyNumberFormat="1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4" fontId="32" fillId="0" borderId="1" xfId="0" applyFont="1" applyBorder="1" applyAlignment="1">
      <alignment horizontal="left" vertical="center" wrapText="1" indent="1"/>
    </xf>
    <xf numFmtId="168" fontId="42" fillId="0" borderId="0" xfId="0" applyNumberFormat="1" applyFont="1" applyBorder="1" applyAlignment="1">
      <alignment horizontal="center" vertical="center"/>
    </xf>
    <xf numFmtId="164" fontId="32" fillId="0" borderId="22" xfId="0" applyFont="1" applyBorder="1" applyAlignment="1">
      <alignment horizontal="center" vertical="center" wrapText="1"/>
    </xf>
    <xf numFmtId="166" fontId="32" fillId="0" borderId="27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8" fontId="42" fillId="0" borderId="84" xfId="0" applyNumberFormat="1" applyFont="1" applyBorder="1" applyAlignment="1">
      <alignment horizontal="center" vertical="center"/>
    </xf>
    <xf numFmtId="166" fontId="32" fillId="0" borderId="22" xfId="0" applyNumberFormat="1" applyFont="1" applyBorder="1" applyAlignment="1">
      <alignment horizontal="center" vertical="center" wrapText="1"/>
    </xf>
    <xf numFmtId="168" fontId="71" fillId="0" borderId="24" xfId="0" applyNumberFormat="1" applyFont="1" applyBorder="1" applyAlignment="1">
      <alignment horizontal="center" vertical="center"/>
    </xf>
    <xf numFmtId="168" fontId="71" fillId="0" borderId="27" xfId="0" applyNumberFormat="1" applyFont="1" applyBorder="1" applyAlignment="1">
      <alignment horizontal="center" vertical="center"/>
    </xf>
    <xf numFmtId="164" fontId="42" fillId="0" borderId="84" xfId="0" applyFont="1" applyBorder="1" applyAlignment="1">
      <alignment horizontal="center" vertical="center" wrapText="1"/>
    </xf>
    <xf numFmtId="166" fontId="32" fillId="0" borderId="26" xfId="0" applyNumberFormat="1" applyFont="1" applyBorder="1" applyAlignment="1">
      <alignment horizontal="center" vertical="center" wrapText="1"/>
    </xf>
    <xf numFmtId="164" fontId="32" fillId="0" borderId="3" xfId="0" applyFont="1" applyBorder="1" applyAlignment="1">
      <alignment horizontal="left" vertical="center" wrapText="1" indent="1"/>
    </xf>
    <xf numFmtId="164" fontId="32" fillId="0" borderId="8" xfId="0" applyFont="1" applyBorder="1" applyAlignment="1">
      <alignment horizontal="center" vertical="center" wrapText="1"/>
    </xf>
    <xf numFmtId="168" fontId="42" fillId="0" borderId="5" xfId="0" applyNumberFormat="1" applyFont="1" applyBorder="1" applyAlignment="1">
      <alignment horizontal="center" vertical="center"/>
    </xf>
    <xf numFmtId="166" fontId="32" fillId="0" borderId="8" xfId="0" applyNumberFormat="1" applyFont="1" applyBorder="1" applyAlignment="1">
      <alignment horizontal="center" vertical="center" wrapText="1"/>
    </xf>
    <xf numFmtId="168" fontId="71" fillId="0" borderId="9" xfId="0" applyNumberFormat="1" applyFont="1" applyBorder="1" applyAlignment="1">
      <alignment horizontal="center" vertical="center"/>
    </xf>
    <xf numFmtId="168" fontId="71" fillId="0" borderId="10" xfId="0" applyNumberFormat="1" applyFont="1" applyBorder="1" applyAlignment="1">
      <alignment horizontal="center" vertical="center"/>
    </xf>
    <xf numFmtId="164" fontId="42" fillId="0" borderId="5" xfId="0" applyFont="1" applyBorder="1" applyAlignment="1">
      <alignment horizontal="center" vertical="center" wrapText="1"/>
    </xf>
    <xf numFmtId="166" fontId="32" fillId="0" borderId="30" xfId="0" applyNumberFormat="1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left" vertical="center" wrapText="1" indent="1"/>
    </xf>
    <xf numFmtId="164" fontId="32" fillId="0" borderId="15" xfId="0" applyFont="1" applyBorder="1" applyAlignment="1">
      <alignment horizontal="center" vertical="center" wrapText="1"/>
    </xf>
    <xf numFmtId="164" fontId="42" fillId="0" borderId="107" xfId="0" applyFont="1" applyBorder="1" applyAlignment="1">
      <alignment horizontal="center" vertical="center" wrapText="1"/>
    </xf>
    <xf numFmtId="166" fontId="32" fillId="0" borderId="15" xfId="0" applyNumberFormat="1" applyFont="1" applyBorder="1" applyAlignment="1">
      <alignment horizontal="center" vertical="center" wrapText="1"/>
    </xf>
    <xf numFmtId="168" fontId="71" fillId="0" borderId="16" xfId="0" applyNumberFormat="1" applyFont="1" applyBorder="1" applyAlignment="1">
      <alignment horizontal="center" vertical="center"/>
    </xf>
    <xf numFmtId="168" fontId="71" fillId="0" borderId="17" xfId="0" applyNumberFormat="1" applyFont="1" applyBorder="1" applyAlignment="1">
      <alignment horizontal="center" vertical="center"/>
    </xf>
    <xf numFmtId="166" fontId="32" fillId="0" borderId="32" xfId="0" applyNumberFormat="1" applyFont="1" applyBorder="1" applyAlignment="1">
      <alignment horizontal="center" vertical="center" wrapText="1"/>
    </xf>
    <xf numFmtId="168" fontId="71" fillId="0" borderId="0" xfId="0" applyNumberFormat="1" applyFont="1" applyBorder="1" applyAlignment="1">
      <alignment horizontal="left"/>
    </xf>
    <xf numFmtId="164" fontId="32" fillId="0" borderId="62" xfId="0" applyFont="1" applyBorder="1" applyAlignment="1" applyProtection="1">
      <alignment horizontal="left" vertical="center" wrapText="1" indent="1"/>
      <protection/>
    </xf>
    <xf numFmtId="164" fontId="32" fillId="0" borderId="33" xfId="0" applyFont="1" applyBorder="1" applyAlignment="1">
      <alignment horizontal="center" vertical="center" wrapText="1"/>
    </xf>
    <xf numFmtId="166" fontId="32" fillId="0" borderId="37" xfId="0" applyNumberFormat="1" applyFont="1" applyBorder="1" applyAlignment="1">
      <alignment horizontal="center" vertical="center" wrapText="1"/>
    </xf>
    <xf numFmtId="168" fontId="42" fillId="0" borderId="64" xfId="0" applyNumberFormat="1" applyFont="1" applyBorder="1" applyAlignment="1">
      <alignment horizontal="center" vertical="center"/>
    </xf>
    <xf numFmtId="164" fontId="32" fillId="0" borderId="33" xfId="0" applyFont="1" applyBorder="1" applyAlignment="1">
      <alignment horizontal="center" vertical="center"/>
    </xf>
    <xf numFmtId="168" fontId="71" fillId="0" borderId="35" xfId="0" applyNumberFormat="1" applyFont="1" applyBorder="1" applyAlignment="1">
      <alignment horizontal="center" vertical="center"/>
    </xf>
    <xf numFmtId="166" fontId="32" fillId="0" borderId="33" xfId="0" applyNumberFormat="1" applyFont="1" applyBorder="1" applyAlignment="1">
      <alignment horizontal="center" vertical="center"/>
    </xf>
    <xf numFmtId="168" fontId="71" fillId="0" borderId="37" xfId="0" applyNumberFormat="1" applyFont="1" applyBorder="1" applyAlignment="1">
      <alignment horizontal="center" vertical="center"/>
    </xf>
    <xf numFmtId="164" fontId="42" fillId="0" borderId="64" xfId="0" applyFont="1" applyBorder="1" applyAlignment="1">
      <alignment horizontal="center" vertical="center" wrapText="1"/>
    </xf>
    <xf numFmtId="166" fontId="32" fillId="0" borderId="36" xfId="0" applyNumberFormat="1" applyFont="1" applyBorder="1" applyAlignment="1">
      <alignment horizontal="center" vertical="center"/>
    </xf>
    <xf numFmtId="166" fontId="42" fillId="0" borderId="0" xfId="0" applyNumberFormat="1" applyFont="1" applyBorder="1" applyAlignment="1">
      <alignment horizontal="center" vertical="center"/>
    </xf>
    <xf numFmtId="168" fontId="71" fillId="0" borderId="0" xfId="0" applyNumberFormat="1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 wrapText="1"/>
    </xf>
    <xf numFmtId="166" fontId="32" fillId="0" borderId="33" xfId="0" applyNumberFormat="1" applyFont="1" applyBorder="1" applyAlignment="1">
      <alignment horizontal="center" vertical="center" wrapText="1"/>
    </xf>
    <xf numFmtId="168" fontId="42" fillId="0" borderId="19" xfId="0" applyNumberFormat="1" applyFont="1" applyBorder="1" applyAlignment="1">
      <alignment horizontal="center" vertical="center"/>
    </xf>
    <xf numFmtId="166" fontId="32" fillId="0" borderId="36" xfId="0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left" vertical="center" wrapText="1" indent="1"/>
    </xf>
    <xf numFmtId="164" fontId="32" fillId="0" borderId="22" xfId="0" applyFont="1" applyBorder="1" applyAlignment="1">
      <alignment horizontal="center" vertical="center"/>
    </xf>
    <xf numFmtId="164" fontId="32" fillId="0" borderId="26" xfId="0" applyFont="1" applyBorder="1" applyAlignment="1">
      <alignment horizontal="center" vertical="center"/>
    </xf>
    <xf numFmtId="166" fontId="32" fillId="0" borderId="3" xfId="0" applyNumberFormat="1" applyFont="1" applyBorder="1" applyAlignment="1">
      <alignment horizontal="left" vertical="center" wrapText="1" indent="1"/>
    </xf>
    <xf numFmtId="166" fontId="32" fillId="0" borderId="10" xfId="0" applyNumberFormat="1" applyFont="1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/>
    </xf>
    <xf numFmtId="164" fontId="32" fillId="0" borderId="30" xfId="0" applyFont="1" applyBorder="1" applyAlignment="1">
      <alignment horizontal="center" vertical="center"/>
    </xf>
    <xf numFmtId="166" fontId="32" fillId="0" borderId="14" xfId="0" applyNumberFormat="1" applyFont="1" applyBorder="1" applyAlignment="1">
      <alignment horizontal="left" vertical="center" wrapText="1" indent="1"/>
    </xf>
    <xf numFmtId="166" fontId="32" fillId="0" borderId="17" xfId="0" applyNumberFormat="1" applyFont="1" applyBorder="1" applyAlignment="1">
      <alignment horizontal="center" vertical="center" wrapText="1"/>
    </xf>
    <xf numFmtId="164" fontId="32" fillId="0" borderId="15" xfId="0" applyFont="1" applyBorder="1" applyAlignment="1">
      <alignment horizontal="center" vertical="center"/>
    </xf>
    <xf numFmtId="164" fontId="32" fillId="0" borderId="32" xfId="0" applyFont="1" applyBorder="1" applyAlignment="1">
      <alignment horizontal="center" vertical="center"/>
    </xf>
    <xf numFmtId="168" fontId="42" fillId="0" borderId="63" xfId="0" applyNumberFormat="1" applyFont="1" applyBorder="1" applyAlignment="1">
      <alignment horizontal="center" vertical="center"/>
    </xf>
    <xf numFmtId="166" fontId="32" fillId="0" borderId="62" xfId="0" applyNumberFormat="1" applyFont="1" applyBorder="1" applyAlignment="1">
      <alignment horizontal="left" vertical="center" wrapText="1" indent="1"/>
    </xf>
    <xf numFmtId="168" fontId="32" fillId="0" borderId="0" xfId="0" applyNumberFormat="1" applyFont="1" applyBorder="1" applyAlignment="1">
      <alignment horizontal="center" vertical="center" wrapText="1"/>
    </xf>
    <xf numFmtId="166" fontId="32" fillId="0" borderId="22" xfId="0" applyNumberFormat="1" applyFont="1" applyBorder="1" applyAlignment="1">
      <alignment horizontal="center" vertical="center"/>
    </xf>
    <xf numFmtId="168" fontId="42" fillId="0" borderId="69" xfId="0" applyNumberFormat="1" applyFont="1" applyBorder="1" applyAlignment="1">
      <alignment horizontal="center" vertical="center"/>
    </xf>
    <xf numFmtId="166" fontId="32" fillId="0" borderId="26" xfId="0" applyNumberFormat="1" applyFont="1" applyBorder="1" applyAlignment="1">
      <alignment horizontal="center" vertical="center"/>
    </xf>
    <xf numFmtId="166" fontId="32" fillId="0" borderId="8" xfId="0" applyNumberFormat="1" applyFont="1" applyBorder="1" applyAlignment="1">
      <alignment horizontal="center" vertical="center"/>
    </xf>
    <xf numFmtId="168" fontId="42" fillId="0" borderId="4" xfId="0" applyNumberFormat="1" applyFont="1" applyBorder="1" applyAlignment="1">
      <alignment horizontal="center" vertical="center"/>
    </xf>
    <xf numFmtId="166" fontId="32" fillId="0" borderId="30" xfId="0" applyNumberFormat="1" applyFont="1" applyBorder="1" applyAlignment="1">
      <alignment horizontal="center" vertical="center"/>
    </xf>
    <xf numFmtId="164" fontId="32" fillId="0" borderId="1" xfId="0" applyFont="1" applyBorder="1" applyAlignment="1" applyProtection="1">
      <alignment horizontal="left" vertical="center" wrapText="1" indent="1"/>
      <protection/>
    </xf>
    <xf numFmtId="164" fontId="32" fillId="0" borderId="3" xfId="0" applyFont="1" applyBorder="1" applyAlignment="1" applyProtection="1">
      <alignment horizontal="left" vertical="center" wrapText="1" indent="1"/>
      <protection/>
    </xf>
    <xf numFmtId="164" fontId="97" fillId="0" borderId="0" xfId="0" applyFont="1" applyBorder="1" applyAlignment="1">
      <alignment/>
    </xf>
    <xf numFmtId="164" fontId="97" fillId="0" borderId="50" xfId="0" applyFont="1" applyBorder="1" applyAlignment="1" applyProtection="1">
      <alignment horizontal="left" vertical="center" wrapText="1" indent="1"/>
      <protection/>
    </xf>
    <xf numFmtId="168" fontId="91" fillId="0" borderId="0" xfId="0" applyNumberFormat="1" applyFont="1" applyBorder="1" applyAlignment="1">
      <alignment horizontal="center" vertical="center"/>
    </xf>
    <xf numFmtId="164" fontId="97" fillId="0" borderId="144" xfId="0" applyFont="1" applyBorder="1" applyAlignment="1">
      <alignment horizontal="center" vertical="center" wrapText="1"/>
    </xf>
    <xf numFmtId="166" fontId="97" fillId="0" borderId="146" xfId="0" applyNumberFormat="1" applyFont="1" applyBorder="1" applyAlignment="1">
      <alignment horizontal="center" vertical="center" wrapText="1"/>
    </xf>
    <xf numFmtId="164" fontId="97" fillId="0" borderId="0" xfId="0" applyFont="1" applyBorder="1" applyAlignment="1">
      <alignment horizontal="center" vertical="center" wrapText="1"/>
    </xf>
    <xf numFmtId="164" fontId="91" fillId="0" borderId="43" xfId="0" applyFont="1" applyBorder="1" applyAlignment="1">
      <alignment horizontal="center" vertical="center" wrapText="1"/>
    </xf>
    <xf numFmtId="166" fontId="97" fillId="0" borderId="43" xfId="0" applyNumberFormat="1" applyFont="1" applyBorder="1" applyAlignment="1">
      <alignment horizontal="center" vertical="center" wrapText="1"/>
    </xf>
    <xf numFmtId="168" fontId="126" fillId="0" borderId="146" xfId="0" applyNumberFormat="1" applyFont="1" applyBorder="1" applyAlignment="1">
      <alignment horizontal="center" vertical="center"/>
    </xf>
    <xf numFmtId="166" fontId="97" fillId="0" borderId="150" xfId="0" applyNumberFormat="1" applyFont="1" applyBorder="1" applyAlignment="1">
      <alignment horizontal="center" vertical="center" wrapText="1"/>
    </xf>
    <xf numFmtId="168" fontId="91" fillId="0" borderId="18" xfId="0" applyNumberFormat="1" applyFont="1" applyBorder="1" applyAlignment="1">
      <alignment horizontal="center" vertical="center"/>
    </xf>
    <xf numFmtId="164" fontId="91" fillId="0" borderId="144" xfId="0" applyFont="1" applyBorder="1" applyAlignment="1">
      <alignment horizontal="center" vertical="center" wrapText="1"/>
    </xf>
    <xf numFmtId="166" fontId="97" fillId="0" borderId="44" xfId="0" applyNumberFormat="1" applyFont="1" applyBorder="1" applyAlignment="1">
      <alignment horizontal="center" vertical="center" wrapText="1"/>
    </xf>
    <xf numFmtId="164" fontId="32" fillId="0" borderId="151" xfId="0" applyFont="1" applyBorder="1" applyAlignment="1">
      <alignment horizontal="center" vertical="center" wrapText="1"/>
    </xf>
    <xf numFmtId="166" fontId="32" fillId="3" borderId="8" xfId="0" applyNumberFormat="1" applyFont="1" applyFill="1" applyBorder="1" applyAlignment="1">
      <alignment horizontal="center" vertical="center"/>
    </xf>
    <xf numFmtId="164" fontId="32" fillId="2" borderId="8" xfId="0" applyFont="1" applyFill="1" applyBorder="1" applyAlignment="1">
      <alignment horizontal="center" vertical="center" wrapText="1"/>
    </xf>
    <xf numFmtId="166" fontId="42" fillId="0" borderId="152" xfId="0" applyNumberFormat="1" applyFont="1" applyBorder="1" applyAlignment="1">
      <alignment horizontal="left"/>
    </xf>
    <xf numFmtId="166" fontId="42" fillId="0" borderId="127" xfId="0" applyNumberFormat="1" applyFont="1" applyBorder="1" applyAlignment="1">
      <alignment horizontal="left"/>
    </xf>
    <xf numFmtId="166" fontId="32" fillId="0" borderId="15" xfId="0" applyNumberFormat="1" applyFont="1" applyBorder="1" applyAlignment="1" applyProtection="1">
      <alignment horizontal="center" vertical="center"/>
      <protection locked="0"/>
    </xf>
    <xf numFmtId="166" fontId="32" fillId="0" borderId="15" xfId="0" applyNumberFormat="1" applyFont="1" applyBorder="1" applyAlignment="1">
      <alignment horizontal="center" vertical="center"/>
    </xf>
    <xf numFmtId="166" fontId="32" fillId="0" borderId="32" xfId="0" applyNumberFormat="1" applyFont="1" applyBorder="1" applyAlignment="1">
      <alignment horizontal="center" vertical="center"/>
    </xf>
    <xf numFmtId="166" fontId="42" fillId="3" borderId="0" xfId="0" applyNumberFormat="1" applyFont="1" applyFill="1" applyBorder="1" applyAlignment="1">
      <alignment horizontal="left"/>
    </xf>
    <xf numFmtId="168" fontId="71" fillId="0" borderId="147" xfId="0" applyNumberFormat="1" applyFont="1" applyBorder="1" applyAlignment="1">
      <alignment horizontal="center" vertical="center"/>
    </xf>
    <xf numFmtId="166" fontId="32" fillId="0" borderId="84" xfId="0" applyNumberFormat="1" applyFont="1" applyBorder="1" applyAlignment="1">
      <alignment horizontal="center" vertical="center" wrapText="1"/>
    </xf>
    <xf numFmtId="166" fontId="32" fillId="0" borderId="5" xfId="0" applyNumberFormat="1" applyFont="1" applyBorder="1" applyAlignment="1">
      <alignment horizontal="center" vertical="center"/>
    </xf>
    <xf numFmtId="164" fontId="32" fillId="0" borderId="14" xfId="0" applyFont="1" applyBorder="1" applyAlignment="1" applyProtection="1">
      <alignment horizontal="left" vertical="center" wrapText="1" indent="1"/>
      <protection/>
    </xf>
    <xf numFmtId="168" fontId="42" fillId="0" borderId="18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/>
    </xf>
    <xf numFmtId="164" fontId="32" fillId="0" borderId="62" xfId="0" applyFont="1" applyBorder="1" applyAlignment="1">
      <alignment horizontal="left" vertical="center" wrapText="1" indent="1"/>
    </xf>
    <xf numFmtId="168" fontId="42" fillId="0" borderId="0" xfId="0" applyNumberFormat="1" applyFont="1" applyBorder="1" applyAlignment="1">
      <alignment vertical="center" wrapText="1"/>
    </xf>
    <xf numFmtId="168" fontId="32" fillId="0" borderId="15" xfId="0" applyNumberFormat="1" applyFont="1" applyBorder="1" applyAlignment="1">
      <alignment horizontal="center" vertical="center" wrapText="1"/>
    </xf>
    <xf numFmtId="168" fontId="42" fillId="0" borderId="107" xfId="0" applyNumberFormat="1" applyFont="1" applyBorder="1" applyAlignment="1">
      <alignment horizontal="center" vertical="center" wrapText="1"/>
    </xf>
    <xf numFmtId="168" fontId="42" fillId="0" borderId="107" xfId="0" applyNumberFormat="1" applyFont="1" applyBorder="1" applyAlignment="1">
      <alignment horizontal="center" vertical="center"/>
    </xf>
    <xf numFmtId="164" fontId="121" fillId="0" borderId="0" xfId="0" applyFont="1" applyBorder="1" applyAlignment="1">
      <alignment/>
    </xf>
    <xf numFmtId="164" fontId="32" fillId="0" borderId="0" xfId="0" applyFont="1" applyBorder="1" applyAlignment="1">
      <alignment horizontal="left" vertical="center" indent="1"/>
    </xf>
    <xf numFmtId="164" fontId="88" fillId="0" borderId="0" xfId="0" applyFont="1" applyBorder="1" applyAlignment="1">
      <alignment horizontal="left" vertical="center" wrapText="1"/>
    </xf>
    <xf numFmtId="164" fontId="32" fillId="3" borderId="0" xfId="0" applyFont="1" applyFill="1" applyAlignment="1">
      <alignment horizontal="right"/>
    </xf>
    <xf numFmtId="164" fontId="32" fillId="3" borderId="0" xfId="0" applyFont="1" applyFill="1" applyAlignment="1">
      <alignment horizontal="center"/>
    </xf>
    <xf numFmtId="164" fontId="32" fillId="3" borderId="0" xfId="0" applyFont="1" applyFill="1" applyBorder="1" applyAlignment="1">
      <alignment horizontal="center"/>
    </xf>
    <xf numFmtId="164" fontId="127" fillId="3" borderId="0" xfId="0" applyFont="1" applyFill="1" applyAlignment="1">
      <alignment/>
    </xf>
    <xf numFmtId="164" fontId="42" fillId="3" borderId="0" xfId="0" applyFont="1" applyFill="1" applyBorder="1" applyAlignment="1">
      <alignment horizontal="center"/>
    </xf>
    <xf numFmtId="164" fontId="32" fillId="3" borderId="0" xfId="0" applyFont="1" applyFill="1" applyBorder="1" applyAlignment="1">
      <alignment horizontal="right" indent="1"/>
    </xf>
    <xf numFmtId="164" fontId="32" fillId="3" borderId="0" xfId="0" applyFont="1" applyFill="1" applyBorder="1" applyAlignment="1">
      <alignment horizontal="right" vertical="center" indent="1"/>
    </xf>
    <xf numFmtId="164" fontId="122" fillId="3" borderId="0" xfId="0" applyFont="1" applyFill="1" applyBorder="1" applyAlignment="1">
      <alignment vertical="center" wrapText="1"/>
    </xf>
    <xf numFmtId="164" fontId="128" fillId="3" borderId="0" xfId="0" applyFont="1" applyFill="1" applyAlignment="1">
      <alignment vertical="center" wrapText="1"/>
    </xf>
    <xf numFmtId="164" fontId="0" fillId="3" borderId="0" xfId="0" applyFill="1" applyAlignment="1">
      <alignment vertical="center" wrapText="1"/>
    </xf>
    <xf numFmtId="164" fontId="42" fillId="3" borderId="0" xfId="0" applyFont="1" applyFill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4" fontId="88" fillId="3" borderId="0" xfId="0" applyFont="1" applyFill="1" applyBorder="1" applyAlignment="1">
      <alignment vertical="center" wrapText="1"/>
    </xf>
    <xf numFmtId="164" fontId="48" fillId="3" borderId="1" xfId="0" applyFont="1" applyFill="1" applyBorder="1" applyAlignment="1">
      <alignment horizontal="center" vertical="center" wrapText="1"/>
    </xf>
    <xf numFmtId="164" fontId="22" fillId="3" borderId="0" xfId="0" applyFont="1" applyFill="1" applyAlignment="1">
      <alignment horizontal="right"/>
    </xf>
    <xf numFmtId="164" fontId="48" fillId="3" borderId="22" xfId="0" applyFont="1" applyFill="1" applyBorder="1" applyAlignment="1">
      <alignment horizontal="center" vertical="center" wrapText="1"/>
    </xf>
    <xf numFmtId="164" fontId="48" fillId="3" borderId="27" xfId="0" applyFont="1" applyFill="1" applyBorder="1" applyAlignment="1">
      <alignment horizontal="center" vertical="center" wrapText="1"/>
    </xf>
    <xf numFmtId="164" fontId="48" fillId="3" borderId="0" xfId="0" applyFont="1" applyFill="1" applyBorder="1" applyAlignment="1">
      <alignment horizontal="center" vertical="center" wrapText="1"/>
    </xf>
    <xf numFmtId="164" fontId="48" fillId="3" borderId="24" xfId="0" applyFont="1" applyFill="1" applyBorder="1" applyAlignment="1">
      <alignment horizontal="center" vertical="center" wrapText="1"/>
    </xf>
    <xf numFmtId="164" fontId="129" fillId="3" borderId="27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/>
    </xf>
    <xf numFmtId="164" fontId="74" fillId="3" borderId="0" xfId="0" applyFont="1" applyFill="1" applyAlignment="1">
      <alignment horizontal="center" vertical="center"/>
    </xf>
    <xf numFmtId="164" fontId="130" fillId="3" borderId="14" xfId="0" applyFont="1" applyFill="1" applyBorder="1" applyAlignment="1">
      <alignment horizontal="center" vertical="center" wrapText="1"/>
    </xf>
    <xf numFmtId="164" fontId="130" fillId="3" borderId="0" xfId="0" applyFont="1" applyFill="1" applyAlignment="1">
      <alignment horizontal="center" vertical="center"/>
    </xf>
    <xf numFmtId="164" fontId="130" fillId="3" borderId="15" xfId="0" applyFont="1" applyFill="1" applyBorder="1" applyAlignment="1">
      <alignment horizontal="center" vertical="center" wrapText="1"/>
    </xf>
    <xf numFmtId="164" fontId="130" fillId="3" borderId="17" xfId="0" applyFont="1" applyFill="1" applyBorder="1" applyAlignment="1">
      <alignment horizontal="center" vertical="center" wrapText="1"/>
    </xf>
    <xf numFmtId="164" fontId="130" fillId="3" borderId="0" xfId="0" applyFont="1" applyFill="1" applyBorder="1" applyAlignment="1">
      <alignment horizontal="center" vertical="center" wrapText="1"/>
    </xf>
    <xf numFmtId="164" fontId="130" fillId="3" borderId="31" xfId="0" applyFont="1" applyFill="1" applyBorder="1" applyAlignment="1">
      <alignment horizontal="center" vertical="center"/>
    </xf>
    <xf numFmtId="164" fontId="131" fillId="3" borderId="146" xfId="0" applyFont="1" applyFill="1" applyBorder="1" applyAlignment="1">
      <alignment horizontal="center" vertical="center"/>
    </xf>
    <xf numFmtId="164" fontId="130" fillId="3" borderId="0" xfId="0" applyFont="1" applyFill="1" applyBorder="1" applyAlignment="1">
      <alignment horizontal="center" vertical="center"/>
    </xf>
    <xf numFmtId="164" fontId="130" fillId="3" borderId="15" xfId="0" applyFont="1" applyFill="1" applyBorder="1" applyAlignment="1">
      <alignment horizontal="center" vertical="center"/>
    </xf>
    <xf numFmtId="164" fontId="131" fillId="3" borderId="17" xfId="0" applyFont="1" applyFill="1" applyBorder="1" applyAlignment="1">
      <alignment horizontal="center" vertical="center"/>
    </xf>
    <xf numFmtId="164" fontId="87" fillId="3" borderId="0" xfId="0" applyFont="1" applyFill="1" applyAlignment="1">
      <alignment horizontal="center" vertical="center"/>
    </xf>
    <xf numFmtId="164" fontId="42" fillId="3" borderId="0" xfId="0" applyFont="1" applyFill="1" applyAlignment="1">
      <alignment/>
    </xf>
    <xf numFmtId="168" fontId="42" fillId="3" borderId="63" xfId="0" applyNumberFormat="1" applyFont="1" applyFill="1" applyBorder="1" applyAlignment="1">
      <alignment horizontal="left"/>
    </xf>
    <xf numFmtId="164" fontId="105" fillId="3" borderId="0" xfId="0" applyFont="1" applyFill="1" applyAlignment="1">
      <alignment/>
    </xf>
    <xf numFmtId="164" fontId="32" fillId="3" borderId="22" xfId="0" applyFont="1" applyFill="1" applyBorder="1" applyAlignment="1">
      <alignment horizontal="left" vertical="center" wrapText="1" indent="1"/>
    </xf>
    <xf numFmtId="164" fontId="32" fillId="3" borderId="27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vertical="center"/>
    </xf>
    <xf numFmtId="164" fontId="32" fillId="3" borderId="22" xfId="0" applyFont="1" applyFill="1" applyBorder="1" applyAlignment="1">
      <alignment horizontal="center" vertical="center" wrapText="1"/>
    </xf>
    <xf numFmtId="166" fontId="32" fillId="3" borderId="27" xfId="0" applyNumberFormat="1" applyFont="1" applyFill="1" applyBorder="1" applyAlignment="1">
      <alignment horizontal="center" vertical="center" wrapText="1"/>
    </xf>
    <xf numFmtId="164" fontId="32" fillId="3" borderId="23" xfId="0" applyFont="1" applyFill="1" applyBorder="1" applyAlignment="1">
      <alignment horizontal="center" vertical="center"/>
    </xf>
    <xf numFmtId="168" fontId="105" fillId="3" borderId="27" xfId="0" applyNumberFormat="1" applyFont="1" applyFill="1" applyBorder="1" applyAlignment="1">
      <alignment horizontal="center" vertical="center"/>
    </xf>
    <xf numFmtId="164" fontId="72" fillId="3" borderId="0" xfId="0" applyFont="1" applyFill="1" applyBorder="1" applyAlignment="1">
      <alignment vertical="center"/>
    </xf>
    <xf numFmtId="164" fontId="32" fillId="3" borderId="39" xfId="0" applyFont="1" applyFill="1" applyBorder="1" applyAlignment="1">
      <alignment vertical="center"/>
    </xf>
    <xf numFmtId="164" fontId="68" fillId="3" borderId="45" xfId="0" applyFont="1" applyFill="1" applyBorder="1" applyAlignment="1">
      <alignment horizontal="left" vertical="center" wrapText="1" indent="1"/>
    </xf>
    <xf numFmtId="164" fontId="32" fillId="3" borderId="10" xfId="0" applyFont="1" applyFill="1" applyBorder="1" applyAlignment="1">
      <alignment horizontal="center" vertical="center" wrapText="1"/>
    </xf>
    <xf numFmtId="164" fontId="32" fillId="3" borderId="8" xfId="0" applyFont="1" applyFill="1" applyBorder="1" applyAlignment="1">
      <alignment horizontal="center" vertical="center" wrapText="1"/>
    </xf>
    <xf numFmtId="166" fontId="32" fillId="3" borderId="10" xfId="0" applyNumberFormat="1" applyFont="1" applyFill="1" applyBorder="1" applyAlignment="1">
      <alignment horizontal="center" vertical="center" wrapText="1"/>
    </xf>
    <xf numFmtId="164" fontId="42" fillId="3" borderId="8" xfId="0" applyFont="1" applyFill="1" applyBorder="1" applyAlignment="1">
      <alignment horizontal="center" vertical="center" wrapText="1"/>
    </xf>
    <xf numFmtId="164" fontId="32" fillId="3" borderId="9" xfId="0" applyFont="1" applyFill="1" applyBorder="1" applyAlignment="1">
      <alignment horizontal="center" vertical="center"/>
    </xf>
    <xf numFmtId="168" fontId="105" fillId="3" borderId="10" xfId="0" applyNumberFormat="1" applyFont="1" applyFill="1" applyBorder="1" applyAlignment="1">
      <alignment horizontal="center" vertical="center"/>
    </xf>
    <xf numFmtId="164" fontId="32" fillId="3" borderId="29" xfId="0" applyFont="1" applyFill="1" applyBorder="1" applyAlignment="1">
      <alignment horizontal="center" vertical="center"/>
    </xf>
    <xf numFmtId="164" fontId="32" fillId="3" borderId="19" xfId="0" applyFont="1" applyFill="1" applyBorder="1" applyAlignment="1">
      <alignment vertical="center"/>
    </xf>
    <xf numFmtId="164" fontId="32" fillId="3" borderId="8" xfId="0" applyFont="1" applyFill="1" applyBorder="1" applyAlignment="1">
      <alignment horizontal="left" vertical="center" wrapText="1" indent="1"/>
    </xf>
    <xf numFmtId="164" fontId="42" fillId="0" borderId="8" xfId="0" applyFont="1" applyBorder="1" applyAlignment="1">
      <alignment horizontal="center" vertical="center" wrapText="1"/>
    </xf>
    <xf numFmtId="164" fontId="32" fillId="0" borderId="29" xfId="0" applyFont="1" applyBorder="1" applyAlignment="1">
      <alignment horizontal="center" vertical="center"/>
    </xf>
    <xf numFmtId="168" fontId="105" fillId="0" borderId="10" xfId="0" applyNumberFormat="1" applyFont="1" applyBorder="1" applyAlignment="1">
      <alignment horizontal="center" vertical="center"/>
    </xf>
    <xf numFmtId="164" fontId="32" fillId="3" borderId="124" xfId="0" applyFont="1" applyFill="1" applyBorder="1" applyAlignment="1">
      <alignment horizontal="left" vertical="center" wrapText="1" indent="1"/>
    </xf>
    <xf numFmtId="164" fontId="68" fillId="3" borderId="8" xfId="0" applyFont="1" applyFill="1" applyBorder="1" applyAlignment="1">
      <alignment horizontal="left" vertical="center" wrapText="1" indent="1"/>
    </xf>
    <xf numFmtId="164" fontId="32" fillId="3" borderId="143" xfId="0" applyFont="1" applyFill="1" applyBorder="1" applyAlignment="1">
      <alignment horizontal="left" vertical="center" wrapText="1" indent="1"/>
    </xf>
    <xf numFmtId="164" fontId="42" fillId="3" borderId="124" xfId="0" applyFont="1" applyFill="1" applyBorder="1" applyAlignment="1">
      <alignment horizontal="center" vertical="center" wrapText="1"/>
    </xf>
    <xf numFmtId="164" fontId="32" fillId="3" borderId="138" xfId="0" applyFont="1" applyFill="1" applyBorder="1" applyAlignment="1">
      <alignment horizontal="center" vertical="center"/>
    </xf>
    <xf numFmtId="168" fontId="105" fillId="3" borderId="125" xfId="0" applyNumberFormat="1" applyFont="1" applyFill="1" applyBorder="1" applyAlignment="1">
      <alignment horizontal="center" vertical="center"/>
    </xf>
    <xf numFmtId="164" fontId="32" fillId="5" borderId="3" xfId="0" applyFont="1" applyFill="1" applyBorder="1" applyAlignment="1">
      <alignment horizontal="left" vertical="center" wrapText="1" indent="1"/>
    </xf>
    <xf numFmtId="164" fontId="32" fillId="5" borderId="8" xfId="0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center" vertical="center" wrapText="1"/>
    </xf>
    <xf numFmtId="164" fontId="42" fillId="5" borderId="8" xfId="0" applyFont="1" applyFill="1" applyBorder="1" applyAlignment="1">
      <alignment horizontal="center" vertical="center" wrapText="1"/>
    </xf>
    <xf numFmtId="164" fontId="32" fillId="5" borderId="29" xfId="0" applyFont="1" applyFill="1" applyBorder="1" applyAlignment="1">
      <alignment horizontal="center" vertical="center"/>
    </xf>
    <xf numFmtId="168" fontId="105" fillId="5" borderId="10" xfId="0" applyNumberFormat="1" applyFont="1" applyFill="1" applyBorder="1" applyAlignment="1">
      <alignment horizontal="center" vertical="center"/>
    </xf>
    <xf numFmtId="164" fontId="42" fillId="5" borderId="15" xfId="0" applyFont="1" applyFill="1" applyBorder="1" applyAlignment="1">
      <alignment horizontal="center" vertical="center" wrapText="1"/>
    </xf>
    <xf numFmtId="164" fontId="32" fillId="5" borderId="31" xfId="0" applyFont="1" applyFill="1" applyBorder="1" applyAlignment="1">
      <alignment horizontal="center" vertical="center"/>
    </xf>
    <xf numFmtId="168" fontId="105" fillId="5" borderId="17" xfId="0" applyNumberFormat="1" applyFont="1" applyFill="1" applyBorder="1" applyAlignment="1">
      <alignment horizontal="center" vertical="center"/>
    </xf>
    <xf numFmtId="168" fontId="105" fillId="3" borderId="0" xfId="0" applyNumberFormat="1" applyFont="1" applyFill="1" applyBorder="1" applyAlignment="1">
      <alignment horizontal="center" vertical="center"/>
    </xf>
    <xf numFmtId="164" fontId="32" fillId="3" borderId="3" xfId="0" applyFont="1" applyFill="1" applyBorder="1" applyAlignment="1">
      <alignment horizontal="left" vertical="center" wrapText="1" indent="1"/>
    </xf>
    <xf numFmtId="168" fontId="42" fillId="3" borderId="0" xfId="0" applyNumberFormat="1" applyFont="1" applyFill="1" applyBorder="1" applyAlignment="1">
      <alignment horizontal="center" vertical="center"/>
    </xf>
    <xf numFmtId="168" fontId="42" fillId="3" borderId="0" xfId="0" applyNumberFormat="1" applyFont="1" applyFill="1" applyBorder="1" applyAlignment="1">
      <alignment horizontal="left"/>
    </xf>
    <xf numFmtId="164" fontId="32" fillId="3" borderId="14" xfId="0" applyFont="1" applyFill="1" applyBorder="1" applyAlignment="1">
      <alignment horizontal="left" vertical="center" wrapText="1" indent="1"/>
    </xf>
    <xf numFmtId="164" fontId="32" fillId="3" borderId="15" xfId="0" applyFont="1" applyFill="1" applyBorder="1" applyAlignment="1">
      <alignment horizontal="center" vertical="center" wrapText="1"/>
    </xf>
    <xf numFmtId="166" fontId="32" fillId="3" borderId="17" xfId="0" applyNumberFormat="1" applyFont="1" applyFill="1" applyBorder="1" applyAlignment="1">
      <alignment horizontal="center" vertical="center" wrapText="1"/>
    </xf>
    <xf numFmtId="168" fontId="105" fillId="3" borderId="17" xfId="0" applyNumberFormat="1" applyFont="1" applyFill="1" applyBorder="1" applyAlignment="1">
      <alignment horizontal="center" vertical="center"/>
    </xf>
    <xf numFmtId="164" fontId="32" fillId="3" borderId="39" xfId="0" applyFont="1" applyFill="1" applyBorder="1" applyAlignment="1">
      <alignment horizontal="center" vertical="center" wrapText="1"/>
    </xf>
    <xf numFmtId="166" fontId="32" fillId="3" borderId="39" xfId="0" applyNumberFormat="1" applyFont="1" applyFill="1" applyBorder="1" applyAlignment="1">
      <alignment horizontal="center" vertical="center" wrapText="1"/>
    </xf>
    <xf numFmtId="164" fontId="42" fillId="3" borderId="63" xfId="0" applyFont="1" applyFill="1" applyBorder="1" applyAlignment="1">
      <alignment horizontal="center" vertical="center" wrapText="1"/>
    </xf>
    <xf numFmtId="168" fontId="105" fillId="3" borderId="63" xfId="0" applyNumberFormat="1" applyFont="1" applyFill="1" applyBorder="1" applyAlignment="1">
      <alignment horizontal="center" vertical="center"/>
    </xf>
    <xf numFmtId="164" fontId="42" fillId="3" borderId="39" xfId="0" applyFont="1" applyFill="1" applyBorder="1" applyAlignment="1">
      <alignment horizontal="center" vertical="center" wrapText="1"/>
    </xf>
    <xf numFmtId="168" fontId="42" fillId="3" borderId="39" xfId="0" applyNumberFormat="1" applyFont="1" applyFill="1" applyBorder="1" applyAlignment="1">
      <alignment horizontal="left"/>
    </xf>
    <xf numFmtId="168" fontId="105" fillId="3" borderId="39" xfId="0" applyNumberFormat="1" applyFont="1" applyFill="1" applyBorder="1" applyAlignment="1">
      <alignment horizontal="center" vertical="center"/>
    </xf>
    <xf numFmtId="164" fontId="68" fillId="3" borderId="88" xfId="0" applyFont="1" applyFill="1" applyBorder="1" applyAlignment="1">
      <alignment horizontal="left" vertical="center" wrapText="1" indent="1"/>
    </xf>
    <xf numFmtId="164" fontId="32" fillId="3" borderId="142" xfId="0" applyFont="1" applyFill="1" applyBorder="1" applyAlignment="1">
      <alignment horizontal="center" vertical="center" wrapText="1"/>
    </xf>
    <xf numFmtId="164" fontId="114" fillId="3" borderId="0" xfId="0" applyFont="1" applyFill="1" applyBorder="1" applyAlignment="1">
      <alignment vertical="center"/>
    </xf>
    <xf numFmtId="164" fontId="68" fillId="3" borderId="143" xfId="0" applyFont="1" applyFill="1" applyBorder="1" applyAlignment="1">
      <alignment horizontal="center" vertical="center" wrapText="1"/>
    </xf>
    <xf numFmtId="166" fontId="68" fillId="3" borderId="142" xfId="0" applyNumberFormat="1" applyFont="1" applyFill="1" applyBorder="1" applyAlignment="1">
      <alignment horizontal="center" vertical="center" wrapText="1"/>
    </xf>
    <xf numFmtId="164" fontId="114" fillId="3" borderId="0" xfId="0" applyFont="1" applyFill="1" applyBorder="1" applyAlignment="1">
      <alignment horizontal="center" vertical="center" wrapText="1"/>
    </xf>
    <xf numFmtId="164" fontId="21" fillId="3" borderId="22" xfId="0" applyFont="1" applyFill="1" applyBorder="1" applyAlignment="1">
      <alignment horizontal="center" vertical="center" wrapText="1"/>
    </xf>
    <xf numFmtId="164" fontId="68" fillId="3" borderId="23" xfId="0" applyFont="1" applyFill="1" applyBorder="1" applyAlignment="1">
      <alignment horizontal="center" vertical="center"/>
    </xf>
    <xf numFmtId="168" fontId="52" fillId="3" borderId="0" xfId="0" applyNumberFormat="1" applyFont="1" applyFill="1" applyBorder="1" applyAlignment="1">
      <alignment horizontal="center" vertical="center"/>
    </xf>
    <xf numFmtId="164" fontId="68" fillId="3" borderId="107" xfId="0" applyFont="1" applyFill="1" applyBorder="1" applyAlignment="1">
      <alignment horizontal="left" vertical="center" wrapText="1" indent="1"/>
    </xf>
    <xf numFmtId="164" fontId="32" fillId="3" borderId="17" xfId="0" applyFont="1" applyFill="1" applyBorder="1" applyAlignment="1">
      <alignment horizontal="center" vertical="center" wrapText="1"/>
    </xf>
    <xf numFmtId="164" fontId="114" fillId="3" borderId="0" xfId="0" applyFont="1" applyFill="1" applyAlignment="1">
      <alignment vertical="center"/>
    </xf>
    <xf numFmtId="164" fontId="68" fillId="3" borderId="15" xfId="0" applyFont="1" applyFill="1" applyBorder="1" applyAlignment="1">
      <alignment horizontal="center" vertical="center" wrapText="1"/>
    </xf>
    <xf numFmtId="166" fontId="68" fillId="3" borderId="17" xfId="0" applyNumberFormat="1" applyFont="1" applyFill="1" applyBorder="1" applyAlignment="1">
      <alignment horizontal="center" vertical="center" wrapText="1"/>
    </xf>
    <xf numFmtId="164" fontId="21" fillId="3" borderId="15" xfId="0" applyFont="1" applyFill="1" applyBorder="1" applyAlignment="1">
      <alignment horizontal="center" vertical="center" wrapText="1"/>
    </xf>
    <xf numFmtId="164" fontId="68" fillId="3" borderId="31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right" vertical="center" wrapText="1" indent="1"/>
    </xf>
    <xf numFmtId="168" fontId="105" fillId="3" borderId="0" xfId="0" applyNumberFormat="1" applyFont="1" applyFill="1" applyBorder="1" applyAlignment="1">
      <alignment horizontal="right" vertical="center" indent="1"/>
    </xf>
    <xf numFmtId="168" fontId="42" fillId="3" borderId="0" xfId="0" applyNumberFormat="1" applyFont="1" applyFill="1" applyBorder="1" applyAlignment="1">
      <alignment horizontal="right" vertical="center" indent="1"/>
    </xf>
    <xf numFmtId="164" fontId="88" fillId="3" borderId="0" xfId="0" applyFont="1" applyFill="1" applyBorder="1" applyAlignment="1">
      <alignment horizontal="left" vertical="center"/>
    </xf>
    <xf numFmtId="164" fontId="132" fillId="3" borderId="0" xfId="0" applyFont="1" applyFill="1" applyBorder="1" applyAlignment="1">
      <alignment horizontal="left" vertical="center"/>
    </xf>
    <xf numFmtId="164" fontId="87" fillId="3" borderId="0" xfId="0" applyFont="1" applyFill="1" applyBorder="1" applyAlignment="1">
      <alignment vertical="center"/>
    </xf>
    <xf numFmtId="164" fontId="48" fillId="3" borderId="62" xfId="0" applyFont="1" applyFill="1" applyBorder="1" applyAlignment="1">
      <alignment horizontal="center" vertical="center" wrapText="1"/>
    </xf>
    <xf numFmtId="164" fontId="48" fillId="3" borderId="33" xfId="0" applyFont="1" applyFill="1" applyBorder="1" applyAlignment="1">
      <alignment horizontal="center" vertical="center" wrapText="1"/>
    </xf>
    <xf numFmtId="164" fontId="48" fillId="3" borderId="37" xfId="0" applyFont="1" applyFill="1" applyBorder="1" applyAlignment="1">
      <alignment horizontal="center" vertical="center" wrapText="1"/>
    </xf>
    <xf numFmtId="164" fontId="48" fillId="3" borderId="34" xfId="0" applyFont="1" applyFill="1" applyBorder="1" applyAlignment="1">
      <alignment horizontal="center" vertical="center" wrapText="1"/>
    </xf>
    <xf numFmtId="164" fontId="133" fillId="3" borderId="37" xfId="0" applyFont="1" applyFill="1" applyBorder="1" applyAlignment="1">
      <alignment horizontal="center" vertical="center" wrapText="1"/>
    </xf>
    <xf numFmtId="164" fontId="105" fillId="3" borderId="0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134" fillId="3" borderId="0" xfId="0" applyFont="1" applyFill="1" applyBorder="1" applyAlignment="1">
      <alignment horizontal="center" vertical="center"/>
    </xf>
    <xf numFmtId="164" fontId="32" fillId="3" borderId="1" xfId="0" applyFont="1" applyFill="1" applyBorder="1" applyAlignment="1">
      <alignment horizontal="left" vertical="center" wrapText="1" indent="1"/>
    </xf>
    <xf numFmtId="168" fontId="105" fillId="5" borderId="27" xfId="0" applyNumberFormat="1" applyFont="1" applyFill="1" applyBorder="1" applyAlignment="1">
      <alignment horizontal="center" vertical="center"/>
    </xf>
    <xf numFmtId="168" fontId="135" fillId="3" borderId="0" xfId="0" applyNumberFormat="1" applyFont="1" applyFill="1" applyAlignment="1">
      <alignment horizontal="center" vertical="center"/>
    </xf>
    <xf numFmtId="169" fontId="42" fillId="3" borderId="0" xfId="0" applyNumberFormat="1" applyFont="1" applyFill="1" applyBorder="1" applyAlignment="1">
      <alignment horizontal="center" vertical="center"/>
    </xf>
    <xf numFmtId="164" fontId="32" fillId="3" borderId="107" xfId="0" applyFont="1" applyFill="1" applyBorder="1" applyAlignment="1">
      <alignment horizontal="left" vertical="center" wrapText="1" indent="1"/>
    </xf>
    <xf numFmtId="164" fontId="42" fillId="3" borderId="15" xfId="0" applyFont="1" applyFill="1" applyBorder="1" applyAlignment="1">
      <alignment horizontal="center" vertical="center" wrapText="1"/>
    </xf>
    <xf numFmtId="164" fontId="32" fillId="3" borderId="31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left" vertical="center" wrapText="1" indent="1"/>
    </xf>
    <xf numFmtId="164" fontId="74" fillId="3" borderId="0" xfId="0" applyFont="1" applyFill="1" applyAlignment="1">
      <alignment vertical="center" wrapText="1"/>
    </xf>
    <xf numFmtId="164" fontId="134" fillId="3" borderId="0" xfId="0" applyFont="1" applyFill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Alignment="1">
      <alignment horizontal="center" vertical="center" wrapText="1"/>
    </xf>
    <xf numFmtId="164" fontId="127" fillId="0" borderId="0" xfId="0" applyFont="1" applyAlignment="1">
      <alignment horizontal="center"/>
    </xf>
    <xf numFmtId="164" fontId="42" fillId="0" borderId="0" xfId="0" applyFont="1" applyBorder="1" applyAlignment="1">
      <alignment horizontal="center" wrapText="1"/>
    </xf>
    <xf numFmtId="164" fontId="72" fillId="0" borderId="0" xfId="0" applyFont="1" applyAlignment="1">
      <alignment/>
    </xf>
    <xf numFmtId="164" fontId="63" fillId="0" borderId="0" xfId="0" applyFont="1" applyBorder="1" applyAlignment="1">
      <alignment horizontal="right" wrapText="1" indent="1"/>
    </xf>
    <xf numFmtId="164" fontId="72" fillId="0" borderId="0" xfId="0" applyFont="1" applyAlignment="1">
      <alignment horizontal="center"/>
    </xf>
    <xf numFmtId="164" fontId="63" fillId="0" borderId="0" xfId="0" applyFont="1" applyBorder="1" applyAlignment="1">
      <alignment horizontal="right" vertical="center" wrapText="1" indent="1"/>
    </xf>
    <xf numFmtId="164" fontId="83" fillId="0" borderId="0" xfId="0" applyFont="1" applyBorder="1" applyAlignment="1">
      <alignment horizontal="right" vertical="center" wrapText="1" indent="1"/>
    </xf>
    <xf numFmtId="164" fontId="136" fillId="0" borderId="0" xfId="0" applyFont="1" applyAlignment="1">
      <alignment horizontal="left" vertical="center" wrapText="1"/>
    </xf>
    <xf numFmtId="164" fontId="137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122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/>
    </xf>
    <xf numFmtId="164" fontId="132" fillId="0" borderId="0" xfId="0" applyFont="1" applyBorder="1" applyAlignment="1">
      <alignment horizontal="right" vertical="center" wrapText="1" indent="1"/>
    </xf>
    <xf numFmtId="164" fontId="138" fillId="0" borderId="0" xfId="0" applyFont="1" applyAlignment="1">
      <alignment horizontal="center" vertical="center"/>
    </xf>
    <xf numFmtId="164" fontId="42" fillId="0" borderId="0" xfId="0" applyFont="1" applyAlignment="1">
      <alignment horizontal="center" vertical="center"/>
    </xf>
    <xf numFmtId="164" fontId="42" fillId="0" borderId="22" xfId="0" applyFont="1" applyBorder="1" applyAlignment="1">
      <alignment vertical="center" wrapText="1"/>
    </xf>
    <xf numFmtId="164" fontId="48" fillId="0" borderId="23" xfId="0" applyFont="1" applyBorder="1" applyAlignment="1">
      <alignment horizontal="center" vertical="center"/>
    </xf>
    <xf numFmtId="164" fontId="48" fillId="0" borderId="23" xfId="0" applyFont="1" applyBorder="1" applyAlignment="1">
      <alignment horizontal="right" vertical="center" wrapText="1" indent="1"/>
    </xf>
    <xf numFmtId="164" fontId="48" fillId="0" borderId="27" xfId="0" applyFont="1" applyBorder="1" applyAlignment="1">
      <alignment horizontal="right" vertical="center" wrapText="1" indent="1"/>
    </xf>
    <xf numFmtId="164" fontId="139" fillId="0" borderId="0" xfId="0" applyFont="1" applyAlignment="1">
      <alignment vertical="center"/>
    </xf>
    <xf numFmtId="164" fontId="138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22" fillId="0" borderId="31" xfId="0" applyNumberFormat="1" applyFont="1" applyBorder="1" applyAlignment="1">
      <alignment horizontal="center" wrapText="1"/>
    </xf>
    <xf numFmtId="164" fontId="22" fillId="0" borderId="31" xfId="0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>
      <alignment horizontal="right" vertical="center" wrapText="1" indent="1"/>
    </xf>
    <xf numFmtId="164" fontId="140" fillId="0" borderId="0" xfId="0" applyFont="1" applyAlignment="1">
      <alignment horizontal="center" vertical="center"/>
    </xf>
    <xf numFmtId="164" fontId="72" fillId="0" borderId="0" xfId="0" applyFont="1" applyAlignment="1">
      <alignment horizontal="center" vertical="center"/>
    </xf>
    <xf numFmtId="164" fontId="42" fillId="3" borderId="0" xfId="0" applyFont="1" applyFill="1" applyBorder="1" applyAlignment="1">
      <alignment wrapText="1"/>
    </xf>
    <xf numFmtId="164" fontId="72" fillId="0" borderId="0" xfId="0" applyFont="1" applyBorder="1" applyAlignment="1">
      <alignment horizontal="left"/>
    </xf>
    <xf numFmtId="164" fontId="42" fillId="5" borderId="22" xfId="0" applyFont="1" applyFill="1" applyBorder="1" applyAlignment="1">
      <alignment horizontal="left" vertical="center" wrapText="1" indent="1"/>
    </xf>
    <xf numFmtId="164" fontId="42" fillId="5" borderId="23" xfId="0" applyFont="1" applyFill="1" applyBorder="1" applyAlignment="1">
      <alignment horizontal="right" vertical="center" wrapText="1" indent="1"/>
    </xf>
    <xf numFmtId="168" fontId="42" fillId="5" borderId="27" xfId="0" applyNumberFormat="1" applyFont="1" applyFill="1" applyBorder="1" applyAlignment="1">
      <alignment horizontal="right" vertical="center" wrapText="1" indent="1"/>
    </xf>
    <xf numFmtId="164" fontId="72" fillId="0" borderId="45" xfId="0" applyFont="1" applyBorder="1" applyAlignment="1">
      <alignment horizontal="left"/>
    </xf>
    <xf numFmtId="164" fontId="42" fillId="0" borderId="143" xfId="0" applyFont="1" applyBorder="1" applyAlignment="1">
      <alignment horizontal="left" wrapText="1"/>
    </xf>
    <xf numFmtId="168" fontId="73" fillId="0" borderId="29" xfId="0" applyNumberFormat="1" applyFont="1" applyBorder="1" applyAlignment="1">
      <alignment horizontal="left" vertical="center" wrapText="1" indent="1"/>
    </xf>
    <xf numFmtId="164" fontId="42" fillId="0" borderId="29" xfId="0" applyFont="1" applyBorder="1" applyAlignment="1">
      <alignment horizontal="right" vertical="center" wrapText="1" indent="1"/>
    </xf>
    <xf numFmtId="168" fontId="42" fillId="0" borderId="10" xfId="0" applyNumberFormat="1" applyFont="1" applyBorder="1" applyAlignment="1">
      <alignment horizontal="right" vertical="center" wrapText="1" indent="1"/>
    </xf>
    <xf numFmtId="164" fontId="72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8" fontId="68" fillId="0" borderId="8" xfId="0" applyNumberFormat="1" applyFont="1" applyBorder="1" applyAlignment="1">
      <alignment horizontal="left" vertical="center" indent="1"/>
    </xf>
    <xf numFmtId="164" fontId="32" fillId="3" borderId="29" xfId="0" applyFont="1" applyFill="1" applyBorder="1" applyAlignment="1">
      <alignment horizontal="left" vertical="center" wrapText="1" indent="1"/>
    </xf>
    <xf numFmtId="164" fontId="32" fillId="0" borderId="29" xfId="0" applyFont="1" applyBorder="1" applyAlignment="1">
      <alignment horizontal="right" vertical="center" wrapText="1" indent="1"/>
    </xf>
    <xf numFmtId="166" fontId="32" fillId="0" borderId="29" xfId="0" applyNumberFormat="1" applyFont="1" applyBorder="1" applyAlignment="1">
      <alignment horizontal="right" vertical="center" wrapText="1" indent="1"/>
    </xf>
    <xf numFmtId="168" fontId="138" fillId="3" borderId="10" xfId="0" applyNumberFormat="1" applyFont="1" applyFill="1" applyBorder="1" applyAlignment="1">
      <alignment horizontal="right" vertical="center" wrapText="1" indent="1"/>
    </xf>
    <xf numFmtId="164" fontId="114" fillId="0" borderId="0" xfId="0" applyFont="1" applyAlignment="1">
      <alignment vertical="center"/>
    </xf>
    <xf numFmtId="168" fontId="68" fillId="0" borderId="15" xfId="0" applyNumberFormat="1" applyFont="1" applyBorder="1" applyAlignment="1">
      <alignment horizontal="left" vertical="center" indent="1"/>
    </xf>
    <xf numFmtId="164" fontId="32" fillId="3" borderId="31" xfId="0" applyFont="1" applyFill="1" applyBorder="1" applyAlignment="1">
      <alignment horizontal="left" vertical="center" wrapText="1" indent="1"/>
    </xf>
    <xf numFmtId="164" fontId="32" fillId="0" borderId="31" xfId="0" applyFont="1" applyBorder="1" applyAlignment="1">
      <alignment horizontal="right" vertical="center" wrapText="1" indent="1"/>
    </xf>
    <xf numFmtId="166" fontId="32" fillId="0" borderId="31" xfId="0" applyNumberFormat="1" applyFont="1" applyBorder="1" applyAlignment="1">
      <alignment horizontal="right" vertical="center" wrapText="1" indent="1"/>
    </xf>
    <xf numFmtId="168" fontId="138" fillId="3" borderId="17" xfId="0" applyNumberFormat="1" applyFont="1" applyFill="1" applyBorder="1" applyAlignment="1">
      <alignment horizontal="right" vertical="center" wrapText="1" indent="1"/>
    </xf>
    <xf numFmtId="164" fontId="32" fillId="3" borderId="0" xfId="0" applyFont="1" applyFill="1" applyBorder="1" applyAlignment="1">
      <alignment horizontal="right" vertical="center" wrapText="1" indent="1"/>
    </xf>
    <xf numFmtId="166" fontId="32" fillId="3" borderId="0" xfId="0" applyNumberFormat="1" applyFont="1" applyFill="1" applyBorder="1" applyAlignment="1">
      <alignment horizontal="right" vertical="center" wrapText="1" indent="1"/>
    </xf>
    <xf numFmtId="168" fontId="138" fillId="3" borderId="0" xfId="0" applyNumberFormat="1" applyFont="1" applyFill="1" applyBorder="1" applyAlignment="1">
      <alignment horizontal="right" vertical="center" wrapText="1" indent="1"/>
    </xf>
    <xf numFmtId="164" fontId="72" fillId="0" borderId="45" xfId="0" applyFont="1" applyBorder="1" applyAlignment="1">
      <alignment/>
    </xf>
    <xf numFmtId="164" fontId="68" fillId="3" borderId="29" xfId="0" applyFont="1" applyFill="1" applyBorder="1" applyAlignment="1">
      <alignment horizontal="left" vertical="center" wrapText="1" indent="1"/>
    </xf>
    <xf numFmtId="166" fontId="32" fillId="3" borderId="29" xfId="0" applyNumberFormat="1" applyFont="1" applyFill="1" applyBorder="1" applyAlignment="1">
      <alignment horizontal="right" vertical="center" wrapText="1" indent="1"/>
    </xf>
    <xf numFmtId="164" fontId="68" fillId="0" borderId="29" xfId="0" applyFont="1" applyBorder="1" applyAlignment="1">
      <alignment horizontal="right" vertical="center" wrapText="1" indent="1"/>
    </xf>
    <xf numFmtId="168" fontId="21" fillId="0" borderId="45" xfId="0" applyNumberFormat="1" applyFont="1" applyBorder="1" applyAlignment="1">
      <alignment horizontal="center" vertical="center"/>
    </xf>
    <xf numFmtId="166" fontId="68" fillId="0" borderId="29" xfId="0" applyNumberFormat="1" applyFont="1" applyBorder="1" applyAlignment="1">
      <alignment horizontal="right" vertical="center" wrapText="1" indent="1"/>
    </xf>
    <xf numFmtId="164" fontId="72" fillId="3" borderId="10" xfId="0" applyFont="1" applyFill="1" applyBorder="1" applyAlignment="1">
      <alignment horizontal="right" vertical="center" wrapText="1" indent="1"/>
    </xf>
    <xf numFmtId="166" fontId="68" fillId="3" borderId="29" xfId="0" applyNumberFormat="1" applyFont="1" applyFill="1" applyBorder="1" applyAlignment="1">
      <alignment horizontal="right" vertical="center" wrapText="1" indent="1"/>
    </xf>
    <xf numFmtId="164" fontId="72" fillId="0" borderId="45" xfId="0" applyFont="1" applyBorder="1" applyAlignment="1">
      <alignment vertical="center"/>
    </xf>
    <xf numFmtId="164" fontId="21" fillId="3" borderId="45" xfId="0" applyFont="1" applyFill="1" applyBorder="1" applyAlignment="1">
      <alignment horizontal="center" vertical="center"/>
    </xf>
    <xf numFmtId="166" fontId="68" fillId="3" borderId="29" xfId="0" applyNumberFormat="1" applyFont="1" applyFill="1" applyBorder="1" applyAlignment="1">
      <alignment horizontal="left" vertical="center" wrapText="1" indent="1"/>
    </xf>
    <xf numFmtId="164" fontId="68" fillId="3" borderId="29" xfId="0" applyFont="1" applyFill="1" applyBorder="1" applyAlignment="1">
      <alignment horizontal="right" vertical="center" wrapText="1" indent="1"/>
    </xf>
    <xf numFmtId="166" fontId="68" fillId="3" borderId="31" xfId="0" applyNumberFormat="1" applyFont="1" applyFill="1" applyBorder="1" applyAlignment="1">
      <alignment horizontal="left" vertical="center" wrapText="1" indent="1"/>
    </xf>
    <xf numFmtId="164" fontId="68" fillId="0" borderId="31" xfId="0" applyFont="1" applyBorder="1" applyAlignment="1">
      <alignment horizontal="right" vertical="center" wrapText="1" indent="1"/>
    </xf>
    <xf numFmtId="166" fontId="68" fillId="3" borderId="31" xfId="0" applyNumberFormat="1" applyFont="1" applyFill="1" applyBorder="1" applyAlignment="1">
      <alignment horizontal="right" vertical="center" wrapText="1" indent="1"/>
    </xf>
    <xf numFmtId="166" fontId="68" fillId="0" borderId="31" xfId="0" applyNumberFormat="1" applyFont="1" applyBorder="1" applyAlignment="1">
      <alignment horizontal="right" vertical="center" wrapText="1" indent="1"/>
    </xf>
    <xf numFmtId="164" fontId="72" fillId="3" borderId="17" xfId="0" applyFont="1" applyFill="1" applyBorder="1" applyAlignment="1">
      <alignment horizontal="right" vertical="center" wrapText="1" indent="1"/>
    </xf>
    <xf numFmtId="166" fontId="68" fillId="3" borderId="0" xfId="0" applyNumberFormat="1" applyFont="1" applyFill="1" applyBorder="1" applyAlignment="1">
      <alignment horizontal="left" vertical="center" wrapText="1" indent="1"/>
    </xf>
    <xf numFmtId="164" fontId="68" fillId="3" borderId="0" xfId="0" applyFont="1" applyFill="1" applyBorder="1" applyAlignment="1">
      <alignment horizontal="left" vertical="center" wrapText="1" indent="1"/>
    </xf>
    <xf numFmtId="166" fontId="68" fillId="3" borderId="0" xfId="0" applyNumberFormat="1" applyFont="1" applyFill="1" applyBorder="1" applyAlignment="1">
      <alignment horizontal="right" vertical="center" wrapText="1" indent="1"/>
    </xf>
    <xf numFmtId="164" fontId="72" fillId="3" borderId="0" xfId="0" applyFont="1" applyFill="1" applyBorder="1" applyAlignment="1">
      <alignment horizontal="right" vertical="center" wrapText="1" indent="1"/>
    </xf>
    <xf numFmtId="164" fontId="21" fillId="0" borderId="45" xfId="0" applyFont="1" applyBorder="1" applyAlignment="1">
      <alignment horizontal="center" vertical="center"/>
    </xf>
    <xf numFmtId="164" fontId="68" fillId="3" borderId="31" xfId="0" applyFont="1" applyFill="1" applyBorder="1" applyAlignment="1">
      <alignment horizontal="left" vertical="center" wrapText="1" indent="1"/>
    </xf>
    <xf numFmtId="166" fontId="32" fillId="3" borderId="31" xfId="0" applyNumberFormat="1" applyFont="1" applyFill="1" applyBorder="1" applyAlignment="1">
      <alignment horizontal="right" vertical="center" wrapText="1" indent="1"/>
    </xf>
    <xf numFmtId="166" fontId="21" fillId="5" borderId="22" xfId="0" applyNumberFormat="1" applyFont="1" applyFill="1" applyBorder="1" applyAlignment="1">
      <alignment horizontal="left" vertical="center" wrapText="1" indent="1"/>
    </xf>
    <xf numFmtId="164" fontId="21" fillId="5" borderId="23" xfId="0" applyFont="1" applyFill="1" applyBorder="1" applyAlignment="1">
      <alignment horizontal="right" vertical="center" wrapText="1" indent="1"/>
    </xf>
    <xf numFmtId="166" fontId="21" fillId="5" borderId="23" xfId="0" applyNumberFormat="1" applyFont="1" applyFill="1" applyBorder="1" applyAlignment="1">
      <alignment horizontal="right" vertical="center" wrapText="1" indent="1"/>
    </xf>
    <xf numFmtId="166" fontId="42" fillId="5" borderId="23" xfId="0" applyNumberFormat="1" applyFont="1" applyFill="1" applyBorder="1" applyAlignment="1">
      <alignment horizontal="right" vertical="center" wrapText="1" indent="1"/>
    </xf>
    <xf numFmtId="168" fontId="21" fillId="5" borderId="27" xfId="0" applyNumberFormat="1" applyFont="1" applyFill="1" applyBorder="1" applyAlignment="1">
      <alignment horizontal="right" vertical="center" wrapText="1" indent="1"/>
    </xf>
    <xf numFmtId="168" fontId="138" fillId="0" borderId="17" xfId="0" applyNumberFormat="1" applyFont="1" applyBorder="1" applyAlignment="1">
      <alignment horizontal="right" vertical="center" wrapText="1" indent="1"/>
    </xf>
    <xf numFmtId="168" fontId="138" fillId="0" borderId="10" xfId="0" applyNumberFormat="1" applyFont="1" applyBorder="1" applyAlignment="1">
      <alignment horizontal="right" vertical="center" wrapText="1" indent="1"/>
    </xf>
    <xf numFmtId="164" fontId="21" fillId="0" borderId="143" xfId="0" applyFont="1" applyBorder="1" applyAlignment="1">
      <alignment horizontal="left" wrapText="1"/>
    </xf>
    <xf numFmtId="164" fontId="21" fillId="0" borderId="29" xfId="0" applyFont="1" applyBorder="1" applyAlignment="1">
      <alignment horizontal="right" vertical="center" wrapText="1" indent="1"/>
    </xf>
    <xf numFmtId="168" fontId="21" fillId="0" borderId="10" xfId="0" applyNumberFormat="1" applyFont="1" applyBorder="1" applyAlignment="1">
      <alignment horizontal="right" vertical="center" wrapText="1" indent="1"/>
    </xf>
    <xf numFmtId="168" fontId="52" fillId="3" borderId="0" xfId="0" applyNumberFormat="1" applyFont="1" applyFill="1" applyBorder="1" applyAlignment="1">
      <alignment horizontal="right" vertical="center" wrapText="1" indent="1"/>
    </xf>
    <xf numFmtId="171" fontId="105" fillId="5" borderId="27" xfId="0" applyNumberFormat="1" applyFont="1" applyFill="1" applyBorder="1" applyAlignment="1">
      <alignment horizontal="right" vertical="center" wrapText="1" indent="1"/>
    </xf>
    <xf numFmtId="164" fontId="32" fillId="0" borderId="29" xfId="0" applyFont="1" applyBorder="1" applyAlignment="1">
      <alignment horizontal="left" vertical="center" wrapText="1" indent="1"/>
    </xf>
    <xf numFmtId="164" fontId="68" fillId="0" borderId="29" xfId="0" applyFont="1" applyBorder="1" applyAlignment="1">
      <alignment horizontal="left" vertical="center" wrapText="1" indent="1"/>
    </xf>
    <xf numFmtId="164" fontId="88" fillId="0" borderId="0" xfId="0" applyFont="1" applyBorder="1" applyAlignment="1">
      <alignment horizontal="left" vertical="center" indent="1"/>
    </xf>
    <xf numFmtId="164" fontId="21" fillId="0" borderId="10" xfId="0" applyFont="1" applyBorder="1" applyAlignment="1">
      <alignment horizontal="right" vertical="center" wrapText="1" indent="1"/>
    </xf>
    <xf numFmtId="166" fontId="68" fillId="0" borderId="29" xfId="0" applyNumberFormat="1" applyFont="1" applyBorder="1" applyAlignment="1">
      <alignment horizontal="left" vertical="center" wrapText="1" indent="1"/>
    </xf>
    <xf numFmtId="166" fontId="68" fillId="0" borderId="31" xfId="0" applyNumberFormat="1" applyFont="1" applyBorder="1" applyAlignment="1">
      <alignment horizontal="left" vertical="center" wrapText="1" indent="1"/>
    </xf>
    <xf numFmtId="164" fontId="21" fillId="0" borderId="17" xfId="0" applyFont="1" applyBorder="1" applyAlignment="1">
      <alignment horizontal="right" vertical="center" wrapText="1" indent="1"/>
    </xf>
    <xf numFmtId="166" fontId="68" fillId="3" borderId="0" xfId="0" applyNumberFormat="1" applyFont="1" applyFill="1" applyBorder="1" applyAlignment="1">
      <alignment horizontal="left" vertical="center" wrapText="1"/>
    </xf>
    <xf numFmtId="168" fontId="68" fillId="0" borderId="22" xfId="0" applyNumberFormat="1" applyFont="1" applyBorder="1" applyAlignment="1">
      <alignment horizontal="left" vertical="center" indent="1"/>
    </xf>
    <xf numFmtId="164" fontId="32" fillId="0" borderId="23" xfId="0" applyFont="1" applyBorder="1" applyAlignment="1">
      <alignment horizontal="left" vertical="center" wrapText="1" indent="1"/>
    </xf>
    <xf numFmtId="164" fontId="32" fillId="0" borderId="23" xfId="0" applyFont="1" applyBorder="1" applyAlignment="1">
      <alignment horizontal="right" vertical="center" wrapText="1" indent="1"/>
    </xf>
    <xf numFmtId="166" fontId="32" fillId="0" borderId="23" xfId="0" applyNumberFormat="1" applyFont="1" applyBorder="1" applyAlignment="1">
      <alignment horizontal="right" vertical="center" wrapText="1" indent="1"/>
    </xf>
    <xf numFmtId="168" fontId="21" fillId="0" borderId="27" xfId="0" applyNumberFormat="1" applyFont="1" applyBorder="1" applyAlignment="1">
      <alignment horizontal="right" vertical="center" wrapText="1" indent="1"/>
    </xf>
    <xf numFmtId="164" fontId="68" fillId="0" borderId="29" xfId="20" applyFont="1" applyBorder="1" applyAlignment="1">
      <alignment horizontal="left" vertical="center" wrapText="1" indent="1"/>
      <protection/>
    </xf>
    <xf numFmtId="164" fontId="68" fillId="0" borderId="31" xfId="20" applyFont="1" applyBorder="1" applyAlignment="1">
      <alignment horizontal="left" vertical="center" wrapText="1" indent="1"/>
      <protection/>
    </xf>
    <xf numFmtId="168" fontId="21" fillId="0" borderId="17" xfId="0" applyNumberFormat="1" applyFont="1" applyBorder="1" applyAlignment="1">
      <alignment horizontal="right" vertical="center" wrapText="1" indent="1"/>
    </xf>
    <xf numFmtId="164" fontId="68" fillId="0" borderId="23" xfId="20" applyFont="1" applyBorder="1" applyAlignment="1">
      <alignment horizontal="left" vertical="center" wrapText="1" indent="1"/>
      <protection/>
    </xf>
    <xf numFmtId="164" fontId="68" fillId="0" borderId="23" xfId="0" applyFont="1" applyBorder="1" applyAlignment="1">
      <alignment horizontal="right" vertical="center" wrapText="1" indent="1"/>
    </xf>
    <xf numFmtId="164" fontId="88" fillId="0" borderId="0" xfId="0" applyFont="1" applyBorder="1" applyAlignment="1">
      <alignment horizontal="left" vertical="center" wrapText="1" indent="1"/>
    </xf>
    <xf numFmtId="171" fontId="127" fillId="0" borderId="0" xfId="0" applyNumberFormat="1" applyFont="1" applyAlignment="1">
      <alignment horizontal="center" vertical="center"/>
    </xf>
    <xf numFmtId="164" fontId="68" fillId="0" borderId="0" xfId="0" applyFont="1" applyAlignment="1">
      <alignment/>
    </xf>
    <xf numFmtId="164" fontId="68" fillId="0" borderId="0" xfId="0" applyFont="1" applyAlignment="1">
      <alignment horizontal="center"/>
    </xf>
    <xf numFmtId="164" fontId="141" fillId="0" borderId="0" xfId="0" applyFont="1" applyAlignment="1">
      <alignment/>
    </xf>
    <xf numFmtId="164" fontId="32" fillId="0" borderId="0" xfId="0" applyFont="1" applyBorder="1" applyAlignment="1">
      <alignment horizontal="right" vertical="center" wrapText="1" indent="1"/>
    </xf>
    <xf numFmtId="164" fontId="68" fillId="0" borderId="0" xfId="0" applyFont="1" applyBorder="1" applyAlignment="1">
      <alignment horizontal="right" vertical="center" wrapText="1" indent="1"/>
    </xf>
    <xf numFmtId="164" fontId="73" fillId="0" borderId="0" xfId="0" applyFont="1" applyBorder="1" applyAlignment="1">
      <alignment horizontal="center" vertical="center" wrapText="1"/>
    </xf>
    <xf numFmtId="164" fontId="87" fillId="0" borderId="0" xfId="0" applyFont="1" applyBorder="1" applyAlignment="1">
      <alignment horizontal="center" vertical="center" wrapText="1"/>
    </xf>
    <xf numFmtId="164" fontId="141" fillId="0" borderId="0" xfId="0" applyFont="1" applyAlignment="1">
      <alignment horizontal="right" vertical="center" wrapText="1"/>
    </xf>
    <xf numFmtId="164" fontId="74" fillId="0" borderId="0" xfId="0" applyFont="1" applyBorder="1" applyAlignment="1">
      <alignment horizontal="center"/>
    </xf>
    <xf numFmtId="164" fontId="142" fillId="0" borderId="0" xfId="0" applyFont="1" applyBorder="1" applyAlignment="1">
      <alignment horizontal="center"/>
    </xf>
    <xf numFmtId="164" fontId="48" fillId="0" borderId="141" xfId="0" applyFont="1" applyBorder="1" applyAlignment="1">
      <alignment horizontal="center" vertical="center" wrapText="1"/>
    </xf>
    <xf numFmtId="164" fontId="48" fillId="0" borderId="148" xfId="0" applyFont="1" applyBorder="1" applyAlignment="1">
      <alignment horizontal="center" vertical="center" wrapText="1"/>
    </xf>
    <xf numFmtId="164" fontId="75" fillId="0" borderId="148" xfId="0" applyFont="1" applyBorder="1" applyAlignment="1">
      <alignment horizontal="center" vertical="center" wrapText="1"/>
    </xf>
    <xf numFmtId="164" fontId="75" fillId="0" borderId="149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33" xfId="0" applyFont="1" applyBorder="1" applyAlignment="1">
      <alignment horizontal="center" vertical="center" wrapText="1"/>
    </xf>
    <xf numFmtId="164" fontId="130" fillId="0" borderId="34" xfId="0" applyFont="1" applyBorder="1" applyAlignment="1">
      <alignment horizontal="center" vertical="center" wrapText="1"/>
    </xf>
    <xf numFmtId="164" fontId="1" fillId="0" borderId="34" xfId="0" applyFont="1" applyBorder="1" applyAlignment="1">
      <alignment horizontal="center" vertical="center" wrapText="1"/>
    </xf>
    <xf numFmtId="164" fontId="1" fillId="0" borderId="37" xfId="0" applyFont="1" applyBorder="1" applyAlignment="1">
      <alignment horizontal="center" vertical="center"/>
    </xf>
    <xf numFmtId="164" fontId="68" fillId="0" borderId="8" xfId="0" applyFont="1" applyBorder="1" applyAlignment="1">
      <alignment horizontal="left" vertical="center" wrapText="1" indent="1"/>
    </xf>
    <xf numFmtId="164" fontId="32" fillId="0" borderId="29" xfId="0" applyFont="1" applyBorder="1" applyAlignment="1">
      <alignment horizontal="center" vertical="center" wrapText="1"/>
    </xf>
    <xf numFmtId="166" fontId="32" fillId="0" borderId="29" xfId="0" applyNumberFormat="1" applyFont="1" applyBorder="1" applyAlignment="1">
      <alignment horizontal="center" vertical="center" wrapText="1"/>
    </xf>
    <xf numFmtId="164" fontId="68" fillId="0" borderId="29" xfId="0" applyFont="1" applyBorder="1" applyAlignment="1">
      <alignment horizontal="center" vertical="center" wrapText="1"/>
    </xf>
    <xf numFmtId="168" fontId="21" fillId="0" borderId="9" xfId="0" applyNumberFormat="1" applyFont="1" applyBorder="1" applyAlignment="1">
      <alignment horizontal="center" vertical="center"/>
    </xf>
    <xf numFmtId="164" fontId="68" fillId="0" borderId="8" xfId="0" applyFont="1" applyBorder="1" applyAlignment="1">
      <alignment horizontal="left" vertical="center" indent="1"/>
    </xf>
    <xf numFmtId="166" fontId="68" fillId="0" borderId="29" xfId="0" applyNumberFormat="1" applyFont="1" applyBorder="1" applyAlignment="1">
      <alignment horizontal="center" vertical="center" wrapText="1"/>
    </xf>
    <xf numFmtId="164" fontId="68" fillId="0" borderId="15" xfId="0" applyFont="1" applyBorder="1" applyAlignment="1">
      <alignment horizontal="left" vertical="center" wrapText="1" indent="1"/>
    </xf>
    <xf numFmtId="164" fontId="32" fillId="0" borderId="31" xfId="0" applyFont="1" applyBorder="1" applyAlignment="1">
      <alignment horizontal="center" vertical="center" wrapText="1"/>
    </xf>
    <xf numFmtId="166" fontId="32" fillId="0" borderId="31" xfId="0" applyNumberFormat="1" applyFont="1" applyBorder="1" applyAlignment="1">
      <alignment horizontal="center" vertical="center" wrapText="1"/>
    </xf>
    <xf numFmtId="164" fontId="68" fillId="0" borderId="31" xfId="0" applyFont="1" applyBorder="1" applyAlignment="1">
      <alignment horizontal="center" vertical="center" wrapText="1"/>
    </xf>
    <xf numFmtId="168" fontId="21" fillId="0" borderId="16" xfId="0" applyNumberFormat="1" applyFont="1" applyBorder="1" applyAlignment="1">
      <alignment horizontal="center" vertical="center"/>
    </xf>
    <xf numFmtId="164" fontId="68" fillId="0" borderId="0" xfId="0" applyFont="1" applyBorder="1" applyAlignment="1">
      <alignment horizontal="left" vertical="center" wrapText="1" indent="1"/>
    </xf>
    <xf numFmtId="166" fontId="32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73" fillId="0" borderId="0" xfId="0" applyFont="1" applyBorder="1" applyAlignment="1">
      <alignment/>
    </xf>
    <xf numFmtId="164" fontId="73" fillId="0" borderId="0" xfId="0" applyFont="1" applyBorder="1" applyAlignment="1">
      <alignment/>
    </xf>
    <xf numFmtId="166" fontId="74" fillId="0" borderId="0" xfId="0" applyNumberFormat="1" applyFont="1" applyBorder="1" applyAlignment="1">
      <alignment horizontal="left" wrapText="1"/>
    </xf>
    <xf numFmtId="164" fontId="142" fillId="0" borderId="0" xfId="0" applyFont="1" applyBorder="1" applyAlignment="1">
      <alignment/>
    </xf>
    <xf numFmtId="164" fontId="73" fillId="0" borderId="0" xfId="0" applyFont="1" applyBorder="1" applyAlignment="1">
      <alignment wrapText="1"/>
    </xf>
    <xf numFmtId="164" fontId="73" fillId="0" borderId="0" xfId="0" applyFont="1" applyBorder="1" applyAlignment="1">
      <alignment horizontal="left" vertical="center" wrapText="1"/>
    </xf>
    <xf numFmtId="164" fontId="142" fillId="0" borderId="0" xfId="0" applyFont="1" applyBorder="1" applyAlignment="1">
      <alignment wrapText="1"/>
    </xf>
    <xf numFmtId="164" fontId="73" fillId="0" borderId="0" xfId="0" applyFont="1" applyBorder="1" applyAlignment="1">
      <alignment horizontal="left" wrapText="1"/>
    </xf>
    <xf numFmtId="164" fontId="73" fillId="0" borderId="0" xfId="0" applyFont="1" applyBorder="1" applyAlignment="1">
      <alignment horizontal="center"/>
    </xf>
    <xf numFmtId="168" fontId="52" fillId="0" borderId="0" xfId="0" applyNumberFormat="1" applyFont="1" applyAlignment="1">
      <alignment/>
    </xf>
    <xf numFmtId="164" fontId="74" fillId="0" borderId="0" xfId="0" applyFont="1" applyBorder="1" applyAlignment="1">
      <alignment horizontal="center" vertical="center"/>
    </xf>
    <xf numFmtId="168" fontId="120" fillId="0" borderId="0" xfId="0" applyNumberFormat="1" applyFont="1" applyBorder="1" applyAlignment="1">
      <alignment horizontal="center" vertical="center"/>
    </xf>
    <xf numFmtId="164" fontId="48" fillId="0" borderId="23" xfId="0" applyFont="1" applyBorder="1" applyAlignment="1">
      <alignment horizontal="center" vertical="center" wrapText="1"/>
    </xf>
    <xf numFmtId="166" fontId="48" fillId="0" borderId="23" xfId="0" applyNumberFormat="1" applyFont="1" applyBorder="1" applyAlignment="1">
      <alignment horizontal="center" vertical="center" wrapText="1"/>
    </xf>
    <xf numFmtId="168" fontId="48" fillId="0" borderId="27" xfId="0" applyNumberFormat="1" applyFont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140" fillId="0" borderId="0" xfId="0" applyFont="1" applyBorder="1" applyAlignment="1">
      <alignment vertical="center" wrapText="1"/>
    </xf>
    <xf numFmtId="164" fontId="140" fillId="0" borderId="0" xfId="0" applyFont="1" applyAlignment="1">
      <alignment/>
    </xf>
    <xf numFmtId="164" fontId="130" fillId="0" borderId="15" xfId="0" applyFont="1" applyBorder="1" applyAlignment="1">
      <alignment horizontal="center" vertical="center" wrapText="1"/>
    </xf>
    <xf numFmtId="164" fontId="130" fillId="0" borderId="31" xfId="0" applyFont="1" applyBorder="1" applyAlignment="1">
      <alignment horizontal="center" vertical="center" wrapText="1"/>
    </xf>
    <xf numFmtId="164" fontId="113" fillId="0" borderId="17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/>
    </xf>
    <xf numFmtId="164" fontId="42" fillId="0" borderId="0" xfId="0" applyFont="1" applyBorder="1" applyAlignment="1">
      <alignment horizontal="left" wrapText="1"/>
    </xf>
    <xf numFmtId="164" fontId="32" fillId="0" borderId="33" xfId="0" applyFont="1" applyBorder="1" applyAlignment="1">
      <alignment horizontal="left" vertical="center" wrapText="1" indent="1"/>
    </xf>
    <xf numFmtId="164" fontId="32" fillId="0" borderId="36" xfId="0" applyFont="1" applyBorder="1" applyAlignment="1">
      <alignment horizontal="center" vertical="center" wrapText="1"/>
    </xf>
    <xf numFmtId="164" fontId="32" fillId="0" borderId="34" xfId="0" applyFont="1" applyBorder="1" applyAlignment="1">
      <alignment horizontal="center" vertical="center" wrapText="1"/>
    </xf>
    <xf numFmtId="164" fontId="105" fillId="0" borderId="37" xfId="0" applyFont="1" applyBorder="1" applyAlignment="1">
      <alignment horizontal="center" vertical="center" wrapText="1"/>
    </xf>
    <xf numFmtId="164" fontId="32" fillId="0" borderId="22" xfId="0" applyFont="1" applyBorder="1" applyAlignment="1">
      <alignment horizontal="left" vertical="center" wrapText="1" indent="1"/>
    </xf>
    <xf numFmtId="164" fontId="32" fillId="0" borderId="23" xfId="0" applyFont="1" applyBorder="1" applyAlignment="1">
      <alignment horizontal="center" vertical="center" wrapText="1"/>
    </xf>
    <xf numFmtId="168" fontId="105" fillId="0" borderId="27" xfId="0" applyNumberFormat="1" applyFont="1" applyBorder="1" applyAlignment="1">
      <alignment horizontal="center" vertical="center" wrapText="1"/>
    </xf>
    <xf numFmtId="164" fontId="32" fillId="0" borderId="0" xfId="0" applyFont="1" applyAlignment="1">
      <alignment horizontal="right"/>
    </xf>
    <xf numFmtId="164" fontId="32" fillId="0" borderId="8" xfId="0" applyFont="1" applyBorder="1" applyAlignment="1">
      <alignment horizontal="left" vertical="center" wrapText="1" indent="1"/>
    </xf>
    <xf numFmtId="168" fontId="105" fillId="0" borderId="10" xfId="0" applyNumberFormat="1" applyFont="1" applyBorder="1" applyAlignment="1">
      <alignment horizontal="center" vertical="center" wrapText="1"/>
    </xf>
    <xf numFmtId="164" fontId="96" fillId="0" borderId="0" xfId="0" applyFont="1" applyAlignment="1">
      <alignment/>
    </xf>
    <xf numFmtId="164" fontId="97" fillId="0" borderId="0" xfId="0" applyFont="1" applyAlignment="1">
      <alignment/>
    </xf>
    <xf numFmtId="164" fontId="32" fillId="0" borderId="15" xfId="0" applyFont="1" applyBorder="1" applyAlignment="1">
      <alignment horizontal="left" vertical="center" wrapText="1" indent="1"/>
    </xf>
    <xf numFmtId="168" fontId="105" fillId="0" borderId="17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/>
    </xf>
    <xf numFmtId="164" fontId="88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left" vertical="center" wrapText="1" indent="1"/>
    </xf>
    <xf numFmtId="164" fontId="127" fillId="0" borderId="0" xfId="0" applyFont="1" applyAlignment="1">
      <alignment/>
    </xf>
    <xf numFmtId="164" fontId="22" fillId="0" borderId="0" xfId="0" applyFont="1" applyBorder="1" applyAlignment="1">
      <alignment horizontal="right" vertical="center" wrapText="1" indent="1"/>
    </xf>
    <xf numFmtId="164" fontId="1" fillId="0" borderId="0" xfId="0" applyFont="1" applyBorder="1" applyAlignment="1">
      <alignment horizontal="right" vertical="center" wrapText="1" indent="1"/>
    </xf>
    <xf numFmtId="164" fontId="24" fillId="0" borderId="0" xfId="0" applyFont="1" applyBorder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4" fontId="42" fillId="0" borderId="39" xfId="0" applyFont="1" applyBorder="1" applyAlignment="1">
      <alignment vertical="top"/>
    </xf>
    <xf numFmtId="164" fontId="63" fillId="0" borderId="22" xfId="0" applyFont="1" applyBorder="1" applyAlignment="1">
      <alignment horizontal="center" vertical="center" wrapText="1"/>
    </xf>
    <xf numFmtId="164" fontId="63" fillId="0" borderId="23" xfId="0" applyFont="1" applyBorder="1" applyAlignment="1">
      <alignment horizontal="center" vertical="center" wrapText="1"/>
    </xf>
    <xf numFmtId="166" fontId="63" fillId="0" borderId="23" xfId="0" applyNumberFormat="1" applyFont="1" applyBorder="1" applyAlignment="1">
      <alignment horizontal="center" vertical="center" wrapText="1"/>
    </xf>
    <xf numFmtId="164" fontId="143" fillId="0" borderId="27" xfId="0" applyFont="1" applyBorder="1" applyAlignment="1">
      <alignment horizontal="center" vertical="center" wrapText="1"/>
    </xf>
    <xf numFmtId="164" fontId="109" fillId="0" borderId="15" xfId="0" applyFont="1" applyBorder="1" applyAlignment="1">
      <alignment horizontal="center" vertical="center" wrapText="1"/>
    </xf>
    <xf numFmtId="164" fontId="109" fillId="0" borderId="31" xfId="0" applyFont="1" applyBorder="1" applyAlignment="1">
      <alignment horizontal="center" vertical="center" wrapText="1"/>
    </xf>
    <xf numFmtId="166" fontId="109" fillId="0" borderId="31" xfId="0" applyNumberFormat="1" applyFont="1" applyBorder="1" applyAlignment="1">
      <alignment horizontal="center" vertical="center" wrapText="1"/>
    </xf>
    <xf numFmtId="168" fontId="145" fillId="0" borderId="17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left"/>
    </xf>
    <xf numFmtId="164" fontId="122" fillId="0" borderId="63" xfId="0" applyFont="1" applyBorder="1" applyAlignment="1">
      <alignment horizontal="center" vertical="center" wrapText="1"/>
    </xf>
    <xf numFmtId="166" fontId="122" fillId="0" borderId="63" xfId="0" applyNumberFormat="1" applyFont="1" applyBorder="1" applyAlignment="1">
      <alignment horizontal="center" vertical="center" wrapText="1"/>
    </xf>
    <xf numFmtId="168" fontId="145" fillId="0" borderId="63" xfId="0" applyNumberFormat="1" applyFont="1" applyBorder="1" applyAlignment="1">
      <alignment horizontal="center" vertical="center" wrapText="1"/>
    </xf>
    <xf numFmtId="164" fontId="68" fillId="0" borderId="33" xfId="0" applyFont="1" applyBorder="1" applyAlignment="1">
      <alignment horizontal="left" vertical="center" wrapText="1" indent="1"/>
    </xf>
    <xf numFmtId="164" fontId="68" fillId="0" borderId="34" xfId="0" applyFont="1" applyBorder="1" applyAlignment="1">
      <alignment horizontal="center" vertical="center"/>
    </xf>
    <xf numFmtId="166" fontId="68" fillId="0" borderId="34" xfId="0" applyNumberFormat="1" applyFont="1" applyBorder="1" applyAlignment="1">
      <alignment horizontal="center" vertical="center" wrapText="1"/>
    </xf>
    <xf numFmtId="166" fontId="68" fillId="0" borderId="34" xfId="0" applyNumberFormat="1" applyFont="1" applyBorder="1" applyAlignment="1">
      <alignment horizontal="center" vertical="center"/>
    </xf>
    <xf numFmtId="168" fontId="105" fillId="0" borderId="37" xfId="0" applyNumberFormat="1" applyFont="1" applyBorder="1" applyAlignment="1">
      <alignment horizontal="center" vertical="center"/>
    </xf>
    <xf numFmtId="168" fontId="110" fillId="0" borderId="63" xfId="0" applyNumberFormat="1" applyFont="1" applyBorder="1" applyAlignment="1">
      <alignment horizontal="center" vertical="center" wrapText="1"/>
    </xf>
    <xf numFmtId="164" fontId="68" fillId="0" borderId="22" xfId="0" applyFont="1" applyBorder="1" applyAlignment="1">
      <alignment horizontal="left" vertical="center" wrapText="1" indent="1"/>
    </xf>
    <xf numFmtId="164" fontId="68" fillId="0" borderId="23" xfId="0" applyFont="1" applyBorder="1" applyAlignment="1">
      <alignment horizontal="center" vertical="center"/>
    </xf>
    <xf numFmtId="166" fontId="68" fillId="0" borderId="23" xfId="0" applyNumberFormat="1" applyFont="1" applyBorder="1" applyAlignment="1">
      <alignment horizontal="center" vertical="center"/>
    </xf>
    <xf numFmtId="168" fontId="105" fillId="0" borderId="27" xfId="0" applyNumberFormat="1" applyFont="1" applyBorder="1" applyAlignment="1">
      <alignment horizontal="center" vertical="center"/>
    </xf>
    <xf numFmtId="164" fontId="68" fillId="0" borderId="29" xfId="0" applyFont="1" applyBorder="1" applyAlignment="1">
      <alignment horizontal="center" vertical="center"/>
    </xf>
    <xf numFmtId="166" fontId="68" fillId="0" borderId="29" xfId="0" applyNumberFormat="1" applyFont="1" applyBorder="1" applyAlignment="1">
      <alignment horizontal="center" vertical="center"/>
    </xf>
    <xf numFmtId="164" fontId="42" fillId="0" borderId="0" xfId="0" applyFont="1" applyBorder="1" applyAlignment="1">
      <alignment horizontal="left"/>
    </xf>
    <xf numFmtId="164" fontId="68" fillId="0" borderId="31" xfId="0" applyFont="1" applyBorder="1" applyAlignment="1">
      <alignment horizontal="center" vertical="center"/>
    </xf>
    <xf numFmtId="166" fontId="68" fillId="0" borderId="31" xfId="0" applyNumberFormat="1" applyFont="1" applyBorder="1" applyAlignment="1">
      <alignment horizontal="center" vertical="center"/>
    </xf>
    <xf numFmtId="168" fontId="105" fillId="0" borderId="17" xfId="0" applyNumberFormat="1" applyFont="1" applyBorder="1" applyAlignment="1">
      <alignment horizontal="center" vertical="center"/>
    </xf>
    <xf numFmtId="164" fontId="21" fillId="0" borderId="0" xfId="0" applyFont="1" applyAlignment="1">
      <alignment horizontal="left"/>
    </xf>
    <xf numFmtId="164" fontId="122" fillId="0" borderId="145" xfId="0" applyFont="1" applyBorder="1" applyAlignment="1">
      <alignment horizontal="center" vertical="center" wrapText="1"/>
    </xf>
    <xf numFmtId="166" fontId="122" fillId="0" borderId="145" xfId="0" applyNumberFormat="1" applyFont="1" applyBorder="1" applyAlignment="1">
      <alignment horizontal="center" vertical="center" wrapText="1"/>
    </xf>
    <xf numFmtId="168" fontId="146" fillId="0" borderId="147" xfId="0" applyNumberFormat="1" applyFont="1" applyBorder="1" applyAlignment="1">
      <alignment horizontal="center" vertical="center" wrapText="1"/>
    </xf>
    <xf numFmtId="168" fontId="146" fillId="0" borderId="63" xfId="0" applyNumberFormat="1" applyFont="1" applyBorder="1" applyAlignment="1">
      <alignment horizontal="center" vertical="center" wrapText="1"/>
    </xf>
    <xf numFmtId="168" fontId="68" fillId="0" borderId="10" xfId="0" applyNumberFormat="1" applyFont="1" applyBorder="1" applyAlignment="1">
      <alignment horizontal="center" vertical="center"/>
    </xf>
    <xf numFmtId="168" fontId="68" fillId="0" borderId="17" xfId="0" applyNumberFormat="1" applyFont="1" applyBorder="1" applyAlignment="1">
      <alignment horizontal="center" vertical="center"/>
    </xf>
    <xf numFmtId="168" fontId="147" fillId="0" borderId="147" xfId="0" applyNumberFormat="1" applyFont="1" applyBorder="1" applyAlignment="1">
      <alignment horizontal="center" vertical="center"/>
    </xf>
    <xf numFmtId="168" fontId="147" fillId="0" borderId="27" xfId="0" applyNumberFormat="1" applyFont="1" applyBorder="1" applyAlignment="1">
      <alignment horizontal="center" vertical="center"/>
    </xf>
    <xf numFmtId="168" fontId="147" fillId="0" borderId="10" xfId="0" applyNumberFormat="1" applyFont="1" applyBorder="1" applyAlignment="1">
      <alignment horizontal="center" vertical="center"/>
    </xf>
    <xf numFmtId="164" fontId="68" fillId="0" borderId="124" xfId="0" applyFont="1" applyBorder="1" applyAlignment="1">
      <alignment horizontal="left" vertical="center" wrapText="1" indent="1"/>
    </xf>
    <xf numFmtId="164" fontId="68" fillId="0" borderId="138" xfId="0" applyFont="1" applyBorder="1" applyAlignment="1">
      <alignment horizontal="center" vertical="center"/>
    </xf>
    <xf numFmtId="166" fontId="68" fillId="0" borderId="138" xfId="0" applyNumberFormat="1" applyFont="1" applyBorder="1" applyAlignment="1">
      <alignment horizontal="center" vertical="center"/>
    </xf>
    <xf numFmtId="168" fontId="147" fillId="0" borderId="125" xfId="0" applyNumberFormat="1" applyFont="1" applyBorder="1" applyAlignment="1">
      <alignment horizontal="center" vertical="center"/>
    </xf>
    <xf numFmtId="168" fontId="147" fillId="5" borderId="10" xfId="0" applyNumberFormat="1" applyFont="1" applyFill="1" applyBorder="1" applyAlignment="1">
      <alignment horizontal="center" vertical="center"/>
    </xf>
    <xf numFmtId="168" fontId="147" fillId="5" borderId="17" xfId="0" applyNumberFormat="1" applyFont="1" applyFill="1" applyBorder="1" applyAlignment="1">
      <alignment horizontal="center" vertical="center"/>
    </xf>
    <xf numFmtId="172" fontId="21" fillId="0" borderId="0" xfId="0" applyNumberFormat="1" applyFont="1" applyBorder="1" applyAlignment="1">
      <alignment horizontal="left" wrapText="1"/>
    </xf>
    <xf numFmtId="166" fontId="21" fillId="0" borderId="0" xfId="0" applyNumberFormat="1" applyFont="1" applyBorder="1" applyAlignment="1">
      <alignment horizontal="center" vertical="center" wrapText="1"/>
    </xf>
    <xf numFmtId="168" fontId="105" fillId="0" borderId="0" xfId="0" applyNumberFormat="1" applyFont="1" applyBorder="1" applyAlignment="1">
      <alignment horizontal="center" vertical="center" wrapText="1"/>
    </xf>
    <xf numFmtId="172" fontId="68" fillId="0" borderId="0" xfId="0" applyNumberFormat="1" applyFont="1" applyBorder="1" applyAlignment="1">
      <alignment horizontal="center" vertical="center" wrapText="1"/>
    </xf>
    <xf numFmtId="164" fontId="68" fillId="3" borderId="0" xfId="0" applyFont="1" applyFill="1" applyAlignment="1">
      <alignment horizontal="center"/>
    </xf>
    <xf numFmtId="164" fontId="141" fillId="3" borderId="0" xfId="0" applyFont="1" applyFill="1" applyAlignment="1">
      <alignment/>
    </xf>
    <xf numFmtId="164" fontId="141" fillId="3" borderId="0" xfId="0" applyFont="1" applyFill="1" applyBorder="1" applyAlignment="1">
      <alignment/>
    </xf>
    <xf numFmtId="164" fontId="148" fillId="3" borderId="0" xfId="0" applyFont="1" applyFill="1" applyAlignment="1">
      <alignment horizontal="center"/>
    </xf>
    <xf numFmtId="164" fontId="148" fillId="3" borderId="0" xfId="0" applyFont="1" applyFill="1" applyBorder="1" applyAlignment="1">
      <alignment horizontal="center"/>
    </xf>
    <xf numFmtId="164" fontId="141" fillId="3" borderId="0" xfId="0" applyFont="1" applyFill="1" applyBorder="1" applyAlignment="1">
      <alignment/>
    </xf>
    <xf numFmtId="164" fontId="68" fillId="3" borderId="0" xfId="0" applyFont="1" applyFill="1" applyAlignment="1">
      <alignment horizontal="right" indent="1"/>
    </xf>
    <xf numFmtId="164" fontId="141" fillId="3" borderId="0" xfId="0" applyFont="1" applyFill="1" applyAlignment="1">
      <alignment horizontal="left" wrapText="1"/>
    </xf>
    <xf numFmtId="164" fontId="141" fillId="3" borderId="0" xfId="0" applyFont="1" applyFill="1" applyBorder="1" applyAlignment="1">
      <alignment horizontal="left" wrapText="1"/>
    </xf>
    <xf numFmtId="164" fontId="141" fillId="3" borderId="0" xfId="0" applyFont="1" applyFill="1" applyBorder="1" applyAlignment="1">
      <alignment horizontal="left" vertical="center" wrapText="1"/>
    </xf>
    <xf numFmtId="168" fontId="148" fillId="3" borderId="0" xfId="0" applyNumberFormat="1" applyFont="1" applyFill="1" applyBorder="1" applyAlignment="1">
      <alignment wrapText="1"/>
    </xf>
    <xf numFmtId="164" fontId="141" fillId="3" borderId="0" xfId="0" applyFont="1" applyFill="1" applyBorder="1" applyAlignment="1">
      <alignment horizontal="center"/>
    </xf>
    <xf numFmtId="164" fontId="141" fillId="3" borderId="0" xfId="0" applyFont="1" applyFill="1" applyAlignment="1">
      <alignment horizontal="left" vertical="center" wrapText="1"/>
    </xf>
    <xf numFmtId="164" fontId="141" fillId="3" borderId="0" xfId="0" applyFont="1" applyFill="1" applyBorder="1" applyAlignment="1">
      <alignment vertical="center" wrapText="1"/>
    </xf>
    <xf numFmtId="164" fontId="68" fillId="3" borderId="0" xfId="0" applyFont="1" applyFill="1" applyAlignment="1">
      <alignment horizontal="right" vertical="center" wrapText="1" indent="1"/>
    </xf>
    <xf numFmtId="164" fontId="142" fillId="3" borderId="0" xfId="0" applyFont="1" applyFill="1" applyBorder="1" applyAlignment="1">
      <alignment horizontal="center"/>
    </xf>
    <xf numFmtId="168" fontId="135" fillId="3" borderId="0" xfId="0" applyNumberFormat="1" applyFont="1" applyFill="1" applyAlignment="1">
      <alignment horizontal="center" vertical="center" wrapText="1"/>
    </xf>
    <xf numFmtId="164" fontId="68" fillId="3" borderId="0" xfId="0" applyFont="1" applyFill="1" applyAlignment="1">
      <alignment horizontal="center" vertical="center"/>
    </xf>
    <xf numFmtId="164" fontId="24" fillId="3" borderId="8" xfId="0" applyFont="1" applyFill="1" applyBorder="1" applyAlignment="1">
      <alignment horizontal="center" vertical="center" wrapText="1"/>
    </xf>
    <xf numFmtId="164" fontId="24" fillId="3" borderId="29" xfId="0" applyFont="1" applyFill="1" applyBorder="1" applyAlignment="1">
      <alignment horizontal="center" vertical="center" wrapText="1"/>
    </xf>
    <xf numFmtId="164" fontId="24" fillId="3" borderId="10" xfId="0" applyFont="1" applyFill="1" applyBorder="1" applyAlignment="1">
      <alignment horizontal="center" vertical="center"/>
    </xf>
    <xf numFmtId="164" fontId="141" fillId="3" borderId="0" xfId="0" applyFont="1" applyFill="1" applyAlignment="1">
      <alignment horizontal="center" vertical="center"/>
    </xf>
    <xf numFmtId="164" fontId="141" fillId="3" borderId="0" xfId="0" applyFont="1" applyFill="1" applyBorder="1" applyAlignment="1">
      <alignment horizontal="center" vertical="center"/>
    </xf>
    <xf numFmtId="164" fontId="141" fillId="3" borderId="0" xfId="0" applyFont="1" applyFill="1" applyAlignment="1">
      <alignment horizontal="left" vertical="center"/>
    </xf>
    <xf numFmtId="168" fontId="141" fillId="3" borderId="0" xfId="0" applyNumberFormat="1" applyFont="1" applyFill="1" applyBorder="1" applyAlignment="1">
      <alignment horizontal="center" vertical="center"/>
    </xf>
    <xf numFmtId="165" fontId="141" fillId="3" borderId="0" xfId="25" applyFont="1" applyFill="1" applyBorder="1" applyAlignment="1" applyProtection="1">
      <alignment horizontal="center" vertical="center"/>
      <protection/>
    </xf>
    <xf numFmtId="164" fontId="68" fillId="3" borderId="15" xfId="0" applyFont="1" applyFill="1" applyBorder="1" applyAlignment="1">
      <alignment horizontal="left" vertical="center" wrapText="1" indent="1"/>
    </xf>
    <xf numFmtId="164" fontId="82" fillId="3" borderId="0" xfId="0" applyFont="1" applyFill="1" applyBorder="1" applyAlignment="1">
      <alignment horizontal="center" vertical="center" wrapText="1"/>
    </xf>
    <xf numFmtId="164" fontId="82" fillId="3" borderId="0" xfId="0" applyFont="1" applyFill="1" applyBorder="1" applyAlignment="1">
      <alignment horizontal="left" vertical="center" wrapText="1" indent="1"/>
    </xf>
    <xf numFmtId="164" fontId="68" fillId="3" borderId="0" xfId="0" applyFont="1" applyFill="1" applyAlignment="1">
      <alignment horizontal="right" vertical="center" indent="4"/>
    </xf>
    <xf numFmtId="164" fontId="0" fillId="0" borderId="0" xfId="0" applyAlignment="1">
      <alignment horizontal="left" vertical="center" wrapText="1" indent="1"/>
    </xf>
    <xf numFmtId="164" fontId="149" fillId="0" borderId="0" xfId="0" applyFont="1" applyBorder="1" applyAlignment="1">
      <alignment horizontal="center" vertical="center" wrapText="1"/>
    </xf>
    <xf numFmtId="164" fontId="150" fillId="0" borderId="0" xfId="0" applyFont="1" applyBorder="1" applyAlignment="1">
      <alignment horizontal="center" vertical="center" wrapText="1"/>
    </xf>
    <xf numFmtId="164" fontId="149" fillId="0" borderId="0" xfId="0" applyFont="1" applyBorder="1" applyAlignment="1">
      <alignment horizontal="left" vertical="center" wrapText="1" indent="1"/>
    </xf>
    <xf numFmtId="164" fontId="151" fillId="0" borderId="153" xfId="0" applyFont="1" applyBorder="1" applyAlignment="1">
      <alignment horizontal="center" vertical="center" textRotation="90" wrapText="1"/>
    </xf>
    <xf numFmtId="166" fontId="38" fillId="0" borderId="154" xfId="0" applyNumberFormat="1" applyFont="1" applyBorder="1" applyAlignment="1">
      <alignment horizontal="center" vertical="center" textRotation="90" wrapText="1"/>
    </xf>
    <xf numFmtId="164" fontId="40" fillId="0" borderId="155" xfId="0" applyFont="1" applyBorder="1" applyAlignment="1">
      <alignment horizontal="center" vertical="center" wrapText="1"/>
    </xf>
    <xf numFmtId="164" fontId="22" fillId="0" borderId="156" xfId="0" applyFont="1" applyBorder="1" applyAlignment="1">
      <alignment horizontal="center" vertical="center" wrapText="1"/>
    </xf>
    <xf numFmtId="166" fontId="35" fillId="0" borderId="112" xfId="0" applyNumberFormat="1" applyFont="1" applyBorder="1" applyAlignment="1">
      <alignment horizontal="center" vertical="center" wrapText="1"/>
    </xf>
    <xf numFmtId="168" fontId="30" fillId="0" borderId="156" xfId="0" applyNumberFormat="1" applyFont="1" applyBorder="1" applyAlignment="1">
      <alignment horizontal="center" vertical="center" wrapText="1"/>
    </xf>
    <xf numFmtId="164" fontId="26" fillId="0" borderId="0" xfId="0" applyFont="1" applyAlignment="1">
      <alignment horizontal="center" wrapText="1"/>
    </xf>
    <xf numFmtId="164" fontId="152" fillId="0" borderId="81" xfId="0" applyFont="1" applyBorder="1" applyAlignment="1">
      <alignment horizontal="center" vertical="center" wrapText="1"/>
    </xf>
    <xf numFmtId="166" fontId="153" fillId="0" borderId="14" xfId="0" applyNumberFormat="1" applyFont="1" applyBorder="1" applyAlignment="1">
      <alignment horizontal="center" vertical="center" wrapText="1"/>
    </xf>
    <xf numFmtId="164" fontId="152" fillId="0" borderId="15" xfId="0" applyFont="1" applyBorder="1" applyAlignment="1">
      <alignment horizontal="center" vertical="center" wrapText="1"/>
    </xf>
    <xf numFmtId="164" fontId="130" fillId="0" borderId="83" xfId="0" applyFont="1" applyBorder="1" applyAlignment="1">
      <alignment horizontal="center" vertical="center" wrapText="1"/>
    </xf>
    <xf numFmtId="166" fontId="152" fillId="0" borderId="82" xfId="0" applyNumberFormat="1" applyFont="1" applyBorder="1" applyAlignment="1">
      <alignment horizontal="center" vertical="center"/>
    </xf>
    <xf numFmtId="168" fontId="152" fillId="0" borderId="83" xfId="0" applyNumberFormat="1" applyFont="1" applyBorder="1" applyAlignment="1">
      <alignment horizontal="center" vertical="center" wrapText="1"/>
    </xf>
    <xf numFmtId="164" fontId="154" fillId="0" borderId="0" xfId="0" applyFont="1" applyAlignment="1">
      <alignment horizontal="center"/>
    </xf>
    <xf numFmtId="164" fontId="43" fillId="0" borderId="100" xfId="0" applyFont="1" applyBorder="1" applyAlignment="1">
      <alignment horizontal="center" vertical="center" wrapText="1"/>
    </xf>
    <xf numFmtId="168" fontId="38" fillId="0" borderId="100" xfId="0" applyNumberFormat="1" applyFont="1" applyBorder="1" applyAlignment="1">
      <alignment horizontal="center" vertical="center" wrapText="1"/>
    </xf>
    <xf numFmtId="164" fontId="42" fillId="0" borderId="100" xfId="0" applyFont="1" applyBorder="1" applyAlignment="1">
      <alignment horizontal="left" vertical="center" wrapText="1" indent="1"/>
    </xf>
    <xf numFmtId="166" fontId="45" fillId="0" borderId="100" xfId="0" applyNumberFormat="1" applyFont="1" applyBorder="1" applyAlignment="1">
      <alignment horizontal="center" vertical="center"/>
    </xf>
    <xf numFmtId="168" fontId="40" fillId="0" borderId="100" xfId="0" applyNumberFormat="1" applyFont="1" applyBorder="1" applyAlignment="1">
      <alignment horizontal="center" vertical="center" wrapText="1"/>
    </xf>
    <xf numFmtId="168" fontId="38" fillId="0" borderId="30" xfId="0" applyNumberFormat="1" applyFont="1" applyBorder="1" applyAlignment="1">
      <alignment horizontal="center" vertical="center" wrapText="1"/>
    </xf>
    <xf numFmtId="164" fontId="22" fillId="0" borderId="74" xfId="0" applyFont="1" applyBorder="1" applyAlignment="1">
      <alignment horizontal="center" vertical="center"/>
    </xf>
    <xf numFmtId="166" fontId="45" fillId="0" borderId="115" xfId="0" applyNumberFormat="1" applyFont="1" applyBorder="1" applyAlignment="1">
      <alignment horizontal="center" vertical="center"/>
    </xf>
    <xf numFmtId="168" fontId="40" fillId="0" borderId="119" xfId="0" applyNumberFormat="1" applyFont="1" applyBorder="1" applyAlignment="1">
      <alignment horizontal="center" vertical="center" wrapText="1"/>
    </xf>
    <xf numFmtId="168" fontId="38" fillId="0" borderId="32" xfId="0" applyNumberFormat="1" applyFont="1" applyBorder="1" applyAlignment="1">
      <alignment horizontal="center" vertical="center" wrapText="1"/>
    </xf>
    <xf numFmtId="164" fontId="22" fillId="0" borderId="83" xfId="0" applyFont="1" applyBorder="1" applyAlignment="1">
      <alignment horizontal="center" vertical="center" wrapText="1"/>
    </xf>
    <xf numFmtId="168" fontId="40" fillId="0" borderId="83" xfId="0" applyNumberFormat="1" applyFont="1" applyBorder="1" applyAlignment="1">
      <alignment horizontal="center" vertical="center" wrapText="1"/>
    </xf>
    <xf numFmtId="168" fontId="38" fillId="0" borderId="157" xfId="0" applyNumberFormat="1" applyFont="1" applyBorder="1" applyAlignment="1">
      <alignment horizontal="center" vertical="center" wrapText="1"/>
    </xf>
    <xf numFmtId="164" fontId="43" fillId="0" borderId="33" xfId="0" applyFont="1" applyBorder="1" applyAlignment="1">
      <alignment horizontal="left" vertical="center" wrapText="1" indent="1"/>
    </xf>
    <xf numFmtId="164" fontId="22" fillId="0" borderId="101" xfId="0" applyFont="1" applyBorder="1" applyAlignment="1">
      <alignment horizontal="center" vertical="center"/>
    </xf>
    <xf numFmtId="168" fontId="40" fillId="0" borderId="74" xfId="0" applyNumberFormat="1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43" fillId="0" borderId="63" xfId="0" applyFont="1" applyBorder="1" applyAlignment="1">
      <alignment horizontal="center" vertical="center" wrapText="1"/>
    </xf>
    <xf numFmtId="168" fontId="38" fillId="0" borderId="63" xfId="0" applyNumberFormat="1" applyFont="1" applyBorder="1" applyAlignment="1">
      <alignment horizontal="center" vertical="center" wrapText="1"/>
    </xf>
    <xf numFmtId="164" fontId="42" fillId="0" borderId="63" xfId="0" applyFont="1" applyBorder="1" applyAlignment="1">
      <alignment horizontal="left" vertical="center" wrapText="1" indent="1"/>
    </xf>
    <xf numFmtId="166" fontId="45" fillId="0" borderId="63" xfId="0" applyNumberFormat="1" applyFont="1" applyBorder="1" applyAlignment="1">
      <alignment horizontal="center" vertical="center"/>
    </xf>
    <xf numFmtId="168" fontId="40" fillId="0" borderId="63" xfId="0" applyNumberFormat="1" applyFont="1" applyBorder="1" applyAlignment="1">
      <alignment horizontal="center" vertical="center" wrapText="1"/>
    </xf>
    <xf numFmtId="164" fontId="43" fillId="0" borderId="34" xfId="0" applyFont="1" applyBorder="1" applyAlignment="1">
      <alignment horizontal="left" vertical="center" wrapText="1" indent="1"/>
    </xf>
    <xf numFmtId="164" fontId="22" fillId="0" borderId="9" xfId="0" applyFont="1" applyBorder="1" applyAlignment="1">
      <alignment horizontal="center" vertical="center"/>
    </xf>
    <xf numFmtId="164" fontId="22" fillId="0" borderId="91" xfId="0" applyFont="1" applyBorder="1" applyAlignment="1">
      <alignment horizontal="center" vertical="center"/>
    </xf>
    <xf numFmtId="166" fontId="45" fillId="0" borderId="90" xfId="0" applyNumberFormat="1" applyFont="1" applyBorder="1" applyAlignment="1">
      <alignment horizontal="center" vertical="center"/>
    </xf>
    <xf numFmtId="168" fontId="40" fillId="0" borderId="101" xfId="0" applyNumberFormat="1" applyFont="1" applyBorder="1" applyAlignment="1">
      <alignment horizontal="center" vertical="center" wrapText="1"/>
    </xf>
    <xf numFmtId="164" fontId="22" fillId="0" borderId="74" xfId="0" applyFont="1" applyBorder="1" applyAlignment="1">
      <alignment horizontal="center" vertical="center" wrapText="1"/>
    </xf>
    <xf numFmtId="168" fontId="38" fillId="0" borderId="26" xfId="0" applyNumberFormat="1" applyFont="1" applyBorder="1" applyAlignment="1">
      <alignment horizontal="center" vertical="center" wrapText="1"/>
    </xf>
    <xf numFmtId="164" fontId="22" fillId="0" borderId="24" xfId="0" applyFont="1" applyBorder="1" applyAlignment="1">
      <alignment horizontal="center" vertical="center"/>
    </xf>
    <xf numFmtId="168" fontId="40" fillId="0" borderId="71" xfId="0" applyNumberFormat="1" applyFont="1" applyBorder="1" applyAlignment="1">
      <alignment horizontal="center" vertical="center" wrapText="1"/>
    </xf>
    <xf numFmtId="168" fontId="45" fillId="0" borderId="63" xfId="0" applyNumberFormat="1" applyFont="1" applyBorder="1" applyAlignment="1">
      <alignment horizontal="center" vertical="center" wrapText="1"/>
    </xf>
    <xf numFmtId="164" fontId="49" fillId="0" borderId="34" xfId="0" applyFont="1" applyBorder="1" applyAlignment="1">
      <alignment horizontal="left" vertical="center" wrapText="1" indent="1"/>
    </xf>
    <xf numFmtId="164" fontId="22" fillId="0" borderId="24" xfId="0" applyFont="1" applyBorder="1" applyAlignment="1">
      <alignment horizontal="left" vertical="center" indent="1"/>
    </xf>
    <xf numFmtId="164" fontId="22" fillId="0" borderId="9" xfId="0" applyFont="1" applyBorder="1" applyAlignment="1">
      <alignment horizontal="left" vertical="center" indent="1"/>
    </xf>
    <xf numFmtId="164" fontId="22" fillId="0" borderId="16" xfId="0" applyFont="1" applyBorder="1" applyAlignment="1">
      <alignment vertical="center" wrapText="1"/>
    </xf>
    <xf numFmtId="164" fontId="21" fillId="0" borderId="63" xfId="0" applyFont="1" applyBorder="1" applyAlignment="1">
      <alignment horizontal="left" vertical="center" wrapText="1" indent="1"/>
    </xf>
    <xf numFmtId="164" fontId="75" fillId="0" borderId="63" xfId="0" applyFont="1" applyBorder="1" applyAlignment="1">
      <alignment horizontal="center" vertical="center"/>
    </xf>
    <xf numFmtId="164" fontId="75" fillId="0" borderId="63" xfId="0" applyFont="1" applyBorder="1" applyAlignment="1">
      <alignment horizontal="center"/>
    </xf>
    <xf numFmtId="168" fontId="38" fillId="0" borderId="0" xfId="0" applyNumberFormat="1" applyFont="1" applyBorder="1" applyAlignment="1">
      <alignment horizontal="center" vertical="center" wrapText="1"/>
    </xf>
    <xf numFmtId="164" fontId="75" fillId="0" borderId="0" xfId="0" applyFont="1" applyBorder="1" applyAlignment="1">
      <alignment horizontal="center"/>
    </xf>
    <xf numFmtId="168" fontId="40" fillId="0" borderId="0" xfId="0" applyNumberFormat="1" applyFont="1" applyBorder="1" applyAlignment="1">
      <alignment horizontal="center" vertical="center" wrapText="1"/>
    </xf>
    <xf numFmtId="164" fontId="49" fillId="0" borderId="35" xfId="0" applyFont="1" applyBorder="1" applyAlignment="1">
      <alignment horizontal="left" vertical="center" wrapText="1" indent="1"/>
    </xf>
    <xf numFmtId="164" fontId="11" fillId="0" borderId="158" xfId="0" applyFont="1" applyBorder="1" applyAlignment="1">
      <alignment horizontal="left" vertical="center" wrapText="1" indent="1"/>
    </xf>
    <xf numFmtId="164" fontId="11" fillId="0" borderId="159" xfId="0" applyFont="1" applyBorder="1" applyAlignment="1">
      <alignment horizontal="left" vertical="center" wrapText="1" indent="1"/>
    </xf>
    <xf numFmtId="164" fontId="21" fillId="0" borderId="63" xfId="0" applyFont="1" applyBorder="1" applyAlignment="1">
      <alignment horizontal="left" vertical="center" indent="1"/>
    </xf>
    <xf numFmtId="164" fontId="43" fillId="0" borderId="61" xfId="0" applyFont="1" applyBorder="1" applyAlignment="1">
      <alignment horizontal="center" vertical="center" wrapText="1"/>
    </xf>
    <xf numFmtId="168" fontId="38" fillId="0" borderId="36" xfId="0" applyNumberFormat="1" applyFont="1" applyBorder="1" applyAlignment="1">
      <alignment horizontal="center" vertical="center" wrapText="1"/>
    </xf>
    <xf numFmtId="164" fontId="75" fillId="0" borderId="35" xfId="0" applyFont="1" applyBorder="1" applyAlignment="1">
      <alignment horizontal="center"/>
    </xf>
    <xf numFmtId="166" fontId="45" fillId="0" borderId="66" xfId="0" applyNumberFormat="1" applyFont="1" applyBorder="1" applyAlignment="1">
      <alignment horizontal="center" vertical="center"/>
    </xf>
    <xf numFmtId="168" fontId="40" fillId="0" borderId="67" xfId="0" applyNumberFormat="1" applyFont="1" applyBorder="1" applyAlignment="1">
      <alignment horizontal="center" vertical="center" wrapText="1"/>
    </xf>
    <xf numFmtId="164" fontId="49" fillId="0" borderId="160" xfId="0" applyFont="1" applyBorder="1" applyAlignment="1">
      <alignment horizontal="left" vertical="center" wrapText="1" indent="1"/>
    </xf>
    <xf numFmtId="164" fontId="43" fillId="0" borderId="92" xfId="0" applyFont="1" applyBorder="1" applyAlignment="1">
      <alignment horizontal="center" vertical="center" wrapText="1"/>
    </xf>
    <xf numFmtId="168" fontId="38" fillId="0" borderId="161" xfId="0" applyNumberFormat="1" applyFont="1" applyBorder="1" applyAlignment="1">
      <alignment horizontal="center" vertical="center" wrapText="1"/>
    </xf>
    <xf numFmtId="164" fontId="22" fillId="0" borderId="96" xfId="0" applyFont="1" applyBorder="1" applyAlignment="1">
      <alignment vertical="center" wrapText="1"/>
    </xf>
    <xf numFmtId="168" fontId="40" fillId="0" borderId="97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164" fontId="84" fillId="0" borderId="0" xfId="0" applyFont="1" applyBorder="1" applyAlignment="1">
      <alignment horizontal="right" wrapText="1"/>
    </xf>
    <xf numFmtId="164" fontId="155" fillId="0" borderId="0" xfId="0" applyFont="1" applyBorder="1" applyAlignment="1">
      <alignment horizontal="center" vertical="top"/>
    </xf>
    <xf numFmtId="164" fontId="70" fillId="0" borderId="162" xfId="0" applyFont="1" applyBorder="1" applyAlignment="1">
      <alignment horizontal="center" vertical="center" wrapText="1"/>
    </xf>
    <xf numFmtId="164" fontId="102" fillId="0" borderId="163" xfId="0" applyFont="1" applyBorder="1" applyAlignment="1">
      <alignment horizontal="center" vertical="center" wrapText="1"/>
    </xf>
    <xf numFmtId="164" fontId="102" fillId="0" borderId="164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98" fillId="0" borderId="129" xfId="0" applyFont="1" applyBorder="1" applyAlignment="1">
      <alignment horizontal="center" vertical="center" wrapText="1"/>
    </xf>
    <xf numFmtId="164" fontId="98" fillId="0" borderId="2" xfId="0" applyFont="1" applyBorder="1" applyAlignment="1">
      <alignment horizontal="center" vertical="center" wrapText="1"/>
    </xf>
    <xf numFmtId="164" fontId="98" fillId="0" borderId="165" xfId="0" applyFont="1" applyBorder="1" applyAlignment="1">
      <alignment horizontal="center" vertical="center" wrapText="1"/>
    </xf>
    <xf numFmtId="164" fontId="108" fillId="0" borderId="0" xfId="0" applyFont="1" applyBorder="1" applyAlignment="1">
      <alignment vertical="center"/>
    </xf>
    <xf numFmtId="164" fontId="102" fillId="0" borderId="62" xfId="0" applyFont="1" applyBorder="1" applyAlignment="1">
      <alignment horizontal="center" vertical="center" wrapText="1"/>
    </xf>
    <xf numFmtId="164" fontId="83" fillId="0" borderId="0" xfId="0" applyFont="1" applyBorder="1" applyAlignment="1">
      <alignment horizontal="center"/>
    </xf>
    <xf numFmtId="164" fontId="151" fillId="0" borderId="0" xfId="0" applyFont="1" applyAlignment="1">
      <alignment/>
    </xf>
    <xf numFmtId="164" fontId="69" fillId="0" borderId="62" xfId="0" applyFont="1" applyBorder="1" applyAlignment="1">
      <alignment horizontal="left" vertical="center" wrapText="1" indent="1"/>
    </xf>
    <xf numFmtId="164" fontId="1" fillId="0" borderId="62" xfId="0" applyFont="1" applyBorder="1" applyAlignment="1">
      <alignment horizontal="left" vertical="center" wrapText="1" indent="1"/>
    </xf>
    <xf numFmtId="164" fontId="16" fillId="0" borderId="62" xfId="0" applyFont="1" applyBorder="1" applyAlignment="1">
      <alignment horizontal="center" vertical="center" wrapText="1"/>
    </xf>
    <xf numFmtId="164" fontId="69" fillId="0" borderId="0" xfId="0" applyFont="1" applyAlignment="1">
      <alignment/>
    </xf>
    <xf numFmtId="164" fontId="83" fillId="0" borderId="0" xfId="0" applyFont="1" applyAlignment="1">
      <alignment/>
    </xf>
    <xf numFmtId="164" fontId="69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0" borderId="62" xfId="0" applyFont="1" applyBorder="1" applyAlignment="1">
      <alignment horizontal="center" vertical="center"/>
    </xf>
    <xf numFmtId="164" fontId="26" fillId="0" borderId="62" xfId="0" applyFont="1" applyBorder="1" applyAlignment="1">
      <alignment horizontal="left" vertical="center" wrapText="1" indent="1"/>
    </xf>
    <xf numFmtId="164" fontId="26" fillId="0" borderId="19" xfId="0" applyFont="1" applyBorder="1" applyAlignment="1">
      <alignment wrapText="1"/>
    </xf>
    <xf numFmtId="164" fontId="0" fillId="0" borderId="19" xfId="0" applyBorder="1" applyAlignment="1">
      <alignment horizontal="center" vertical="center"/>
    </xf>
    <xf numFmtId="164" fontId="156" fillId="0" borderId="19" xfId="0" applyFont="1" applyBorder="1" applyAlignment="1">
      <alignment horizontal="center" vertical="center"/>
    </xf>
    <xf numFmtId="164" fontId="68" fillId="0" borderId="0" xfId="0" applyFont="1" applyBorder="1" applyAlignment="1">
      <alignment/>
    </xf>
    <xf numFmtId="168" fontId="52" fillId="0" borderId="0" xfId="0" applyNumberFormat="1" applyFont="1" applyBorder="1" applyAlignment="1">
      <alignment horizontal="right" vertical="center" indent="1"/>
    </xf>
    <xf numFmtId="168" fontId="71" fillId="0" borderId="0" xfId="0" applyNumberFormat="1" applyFont="1" applyBorder="1" applyAlignment="1">
      <alignment horizontal="right" vertical="center" indent="1"/>
    </xf>
    <xf numFmtId="168" fontId="21" fillId="0" borderId="0" xfId="0" applyNumberFormat="1" applyFont="1" applyBorder="1" applyAlignment="1">
      <alignment horizontal="right" vertical="center" indent="1"/>
    </xf>
    <xf numFmtId="164" fontId="42" fillId="0" borderId="0" xfId="0" applyFont="1" applyAlignment="1">
      <alignment/>
    </xf>
    <xf numFmtId="164" fontId="32" fillId="0" borderId="0" xfId="0" applyFont="1" applyBorder="1" applyAlignment="1">
      <alignment horizontal="right" wrapText="1" indent="1"/>
    </xf>
    <xf numFmtId="164" fontId="32" fillId="0" borderId="0" xfId="0" applyFont="1" applyAlignment="1">
      <alignment vertical="center" wrapText="1"/>
    </xf>
    <xf numFmtId="164" fontId="87" fillId="0" borderId="0" xfId="0" applyFont="1" applyBorder="1" applyAlignment="1">
      <alignment horizontal="left" vertical="center" wrapText="1"/>
    </xf>
    <xf numFmtId="164" fontId="21" fillId="0" borderId="0" xfId="0" applyFont="1" applyAlignment="1">
      <alignment horizontal="center" vertical="top"/>
    </xf>
    <xf numFmtId="164" fontId="21" fillId="0" borderId="0" xfId="0" applyFont="1" applyBorder="1" applyAlignment="1">
      <alignment horizontal="center" vertical="top"/>
    </xf>
    <xf numFmtId="164" fontId="32" fillId="0" borderId="0" xfId="0" applyFont="1" applyBorder="1" applyAlignment="1">
      <alignment vertical="center"/>
    </xf>
    <xf numFmtId="164" fontId="157" fillId="0" borderId="0" xfId="0" applyFont="1" applyBorder="1" applyAlignment="1">
      <alignment horizontal="center" vertical="center"/>
    </xf>
    <xf numFmtId="164" fontId="158" fillId="0" borderId="0" xfId="0" applyFont="1" applyBorder="1" applyAlignment="1">
      <alignment horizontal="center" vertical="center"/>
    </xf>
    <xf numFmtId="164" fontId="75" fillId="0" borderId="148" xfId="24" applyFont="1" applyBorder="1" applyAlignment="1">
      <alignment horizontal="center" vertical="center" wrapText="1"/>
      <protection/>
    </xf>
    <xf numFmtId="168" fontId="48" fillId="0" borderId="148" xfId="0" applyNumberFormat="1" applyFont="1" applyBorder="1" applyAlignment="1">
      <alignment horizontal="center" vertical="center" wrapText="1"/>
    </xf>
    <xf numFmtId="164" fontId="48" fillId="0" borderId="149" xfId="0" applyFont="1" applyBorder="1" applyAlignment="1">
      <alignment horizontal="center" vertical="center" wrapText="1"/>
    </xf>
    <xf numFmtId="164" fontId="159" fillId="0" borderId="0" xfId="0" applyFont="1" applyBorder="1" applyAlignment="1">
      <alignment horizontal="left" vertical="center" indent="1"/>
    </xf>
    <xf numFmtId="164" fontId="159" fillId="0" borderId="0" xfId="0" applyFont="1" applyBorder="1" applyAlignment="1">
      <alignment vertical="center"/>
    </xf>
    <xf numFmtId="164" fontId="130" fillId="0" borderId="33" xfId="0" applyFont="1" applyBorder="1" applyAlignment="1">
      <alignment horizontal="center" vertical="center"/>
    </xf>
    <xf numFmtId="164" fontId="130" fillId="0" borderId="34" xfId="0" applyFont="1" applyBorder="1" applyAlignment="1">
      <alignment horizontal="center" vertical="center"/>
    </xf>
    <xf numFmtId="168" fontId="130" fillId="0" borderId="34" xfId="0" applyNumberFormat="1" applyFont="1" applyBorder="1" applyAlignment="1">
      <alignment horizontal="center" vertical="center"/>
    </xf>
    <xf numFmtId="164" fontId="130" fillId="0" borderId="37" xfId="0" applyFont="1" applyBorder="1" applyAlignment="1">
      <alignment horizontal="center" vertical="center"/>
    </xf>
    <xf numFmtId="164" fontId="42" fillId="0" borderId="0" xfId="0" applyFont="1" applyBorder="1" applyAlignment="1">
      <alignment vertical="center" wrapText="1"/>
    </xf>
    <xf numFmtId="164" fontId="42" fillId="0" borderId="0" xfId="0" applyFont="1" applyBorder="1" applyAlignment="1">
      <alignment horizontal="right" vertical="center" wrapText="1" indent="1"/>
    </xf>
    <xf numFmtId="164" fontId="82" fillId="0" borderId="0" xfId="0" applyFont="1" applyBorder="1" applyAlignment="1">
      <alignment horizontal="left"/>
    </xf>
    <xf numFmtId="164" fontId="82" fillId="0" borderId="39" xfId="0" applyFont="1" applyBorder="1" applyAlignment="1">
      <alignment vertical="center" wrapText="1"/>
    </xf>
    <xf numFmtId="164" fontId="82" fillId="0" borderId="0" xfId="0" applyFont="1" applyBorder="1" applyAlignment="1">
      <alignment vertical="center" wrapText="1"/>
    </xf>
    <xf numFmtId="164" fontId="82" fillId="0" borderId="0" xfId="0" applyFont="1" applyBorder="1" applyAlignment="1">
      <alignment horizontal="right" vertical="center" wrapText="1" indent="1"/>
    </xf>
    <xf numFmtId="164" fontId="21" fillId="0" borderId="0" xfId="0" applyFont="1" applyBorder="1" applyAlignment="1">
      <alignment horizontal="right" vertical="center" wrapText="1" indent="1"/>
    </xf>
    <xf numFmtId="164" fontId="159" fillId="0" borderId="0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68" fillId="0" borderId="23" xfId="0" applyFont="1" applyBorder="1" applyAlignment="1">
      <alignment horizontal="center" vertical="center" wrapText="1"/>
    </xf>
    <xf numFmtId="166" fontId="68" fillId="0" borderId="23" xfId="0" applyNumberFormat="1" applyFont="1" applyBorder="1" applyAlignment="1">
      <alignment horizontal="center" vertical="center" wrapText="1"/>
    </xf>
    <xf numFmtId="168" fontId="68" fillId="0" borderId="23" xfId="0" applyNumberFormat="1" applyFont="1" applyBorder="1" applyAlignment="1">
      <alignment horizontal="right" vertical="center" wrapText="1" indent="1"/>
    </xf>
    <xf numFmtId="168" fontId="105" fillId="0" borderId="27" xfId="0" applyNumberFormat="1" applyFont="1" applyBorder="1" applyAlignment="1">
      <alignment horizontal="right" vertical="center" wrapText="1" indent="1"/>
    </xf>
    <xf numFmtId="164" fontId="72" fillId="0" borderId="0" xfId="0" applyFont="1" applyAlignment="1">
      <alignment horizontal="left" vertical="center" indent="1"/>
    </xf>
    <xf numFmtId="164" fontId="72" fillId="0" borderId="0" xfId="0" applyFont="1" applyAlignment="1">
      <alignment vertical="center" wrapText="1"/>
    </xf>
    <xf numFmtId="164" fontId="159" fillId="0" borderId="0" xfId="0" applyFont="1" applyAlignment="1">
      <alignment vertical="center" wrapText="1"/>
    </xf>
    <xf numFmtId="164" fontId="68" fillId="0" borderId="143" xfId="0" applyFont="1" applyBorder="1" applyAlignment="1">
      <alignment horizontal="left" vertical="center" wrapText="1" indent="1"/>
    </xf>
    <xf numFmtId="164" fontId="68" fillId="0" borderId="140" xfId="0" applyFont="1" applyBorder="1" applyAlignment="1">
      <alignment horizontal="center" vertical="center" wrapText="1"/>
    </xf>
    <xf numFmtId="166" fontId="68" fillId="0" borderId="140" xfId="0" applyNumberFormat="1" applyFont="1" applyBorder="1" applyAlignment="1">
      <alignment horizontal="center" vertical="center" wrapText="1"/>
    </xf>
    <xf numFmtId="168" fontId="68" fillId="0" borderId="140" xfId="0" applyNumberFormat="1" applyFont="1" applyBorder="1" applyAlignment="1">
      <alignment horizontal="right" vertical="center" wrapText="1" indent="1"/>
    </xf>
    <xf numFmtId="168" fontId="105" fillId="0" borderId="142" xfId="0" applyNumberFormat="1" applyFont="1" applyBorder="1" applyAlignment="1">
      <alignment horizontal="right" vertical="center" wrapText="1" indent="1"/>
    </xf>
    <xf numFmtId="168" fontId="68" fillId="0" borderId="29" xfId="0" applyNumberFormat="1" applyFont="1" applyBorder="1" applyAlignment="1">
      <alignment horizontal="right" vertical="center" wrapText="1" indent="1"/>
    </xf>
    <xf numFmtId="168" fontId="105" fillId="0" borderId="10" xfId="0" applyNumberFormat="1" applyFont="1" applyBorder="1" applyAlignment="1">
      <alignment horizontal="right" vertical="center" wrapText="1" indent="1"/>
    </xf>
    <xf numFmtId="164" fontId="32" fillId="0" borderId="31" xfId="0" applyFont="1" applyBorder="1" applyAlignment="1">
      <alignment horizontal="left" vertical="center" wrapText="1" indent="1"/>
    </xf>
    <xf numFmtId="168" fontId="32" fillId="0" borderId="31" xfId="0" applyNumberFormat="1" applyFont="1" applyBorder="1" applyAlignment="1">
      <alignment horizontal="right" vertical="center" wrapText="1" indent="1"/>
    </xf>
    <xf numFmtId="168" fontId="32" fillId="0" borderId="31" xfId="0" applyNumberFormat="1" applyFont="1" applyBorder="1" applyAlignment="1">
      <alignment horizontal="center" vertical="center" wrapText="1"/>
    </xf>
    <xf numFmtId="164" fontId="82" fillId="0" borderId="0" xfId="0" applyFont="1" applyAlignment="1">
      <alignment horizontal="left" vertical="center" indent="1"/>
    </xf>
    <xf numFmtId="164" fontId="84" fillId="0" borderId="0" xfId="0" applyFont="1" applyAlignment="1">
      <alignment horizontal="left" vertical="center" indent="1"/>
    </xf>
    <xf numFmtId="164" fontId="21" fillId="0" borderId="0" xfId="0" applyFont="1" applyAlignment="1">
      <alignment horizontal="left" vertical="center" indent="1"/>
    </xf>
    <xf numFmtId="164" fontId="159" fillId="0" borderId="0" xfId="0" applyFont="1" applyAlignment="1">
      <alignment horizontal="left" vertical="center" indent="1"/>
    </xf>
    <xf numFmtId="164" fontId="159" fillId="0" borderId="0" xfId="0" applyFont="1" applyAlignment="1">
      <alignment wrapText="1"/>
    </xf>
    <xf numFmtId="164" fontId="68" fillId="0" borderId="0" xfId="0" applyFont="1" applyBorder="1" applyAlignment="1">
      <alignment vertical="center"/>
    </xf>
    <xf numFmtId="164" fontId="68" fillId="0" borderId="0" xfId="0" applyFont="1" applyBorder="1" applyAlignment="1">
      <alignment/>
    </xf>
    <xf numFmtId="164" fontId="159" fillId="0" borderId="0" xfId="0" applyFont="1" applyBorder="1" applyAlignment="1">
      <alignment/>
    </xf>
    <xf numFmtId="164" fontId="96" fillId="0" borderId="0" xfId="0" applyFont="1" applyBorder="1" applyAlignment="1">
      <alignment horizontal="center" vertical="center" wrapText="1"/>
    </xf>
    <xf numFmtId="164" fontId="96" fillId="0" borderId="0" xfId="0" applyFont="1" applyBorder="1" applyAlignment="1">
      <alignment horizontal="center" vertical="center"/>
    </xf>
    <xf numFmtId="164" fontId="160" fillId="0" borderId="0" xfId="0" applyFont="1" applyBorder="1" applyAlignment="1">
      <alignment horizontal="center" vertical="center" wrapText="1"/>
    </xf>
    <xf numFmtId="164" fontId="75" fillId="0" borderId="22" xfId="0" applyFont="1" applyBorder="1" applyAlignment="1">
      <alignment horizontal="center" vertical="center" wrapText="1"/>
    </xf>
    <xf numFmtId="164" fontId="75" fillId="0" borderId="23" xfId="0" applyFont="1" applyBorder="1" applyAlignment="1">
      <alignment horizontal="center" vertical="center" wrapText="1"/>
    </xf>
    <xf numFmtId="164" fontId="75" fillId="0" borderId="27" xfId="0" applyFont="1" applyBorder="1" applyAlignment="1">
      <alignment horizontal="center" vertical="center" wrapText="1"/>
    </xf>
    <xf numFmtId="164" fontId="75" fillId="0" borderId="29" xfId="0" applyFont="1" applyBorder="1" applyAlignment="1">
      <alignment horizontal="center" vertical="center" wrapText="1"/>
    </xf>
    <xf numFmtId="164" fontId="75" fillId="0" borderId="10" xfId="0" applyFont="1" applyBorder="1" applyAlignment="1">
      <alignment horizontal="center" vertical="center" wrapText="1"/>
    </xf>
    <xf numFmtId="164" fontId="75" fillId="0" borderId="0" xfId="0" applyFont="1" applyBorder="1" applyAlignment="1">
      <alignment horizontal="left" vertical="center" wrapText="1"/>
    </xf>
    <xf numFmtId="164" fontId="1" fillId="0" borderId="15" xfId="0" applyFont="1" applyBorder="1" applyAlignment="1">
      <alignment horizontal="center" vertical="center" wrapText="1"/>
    </xf>
    <xf numFmtId="164" fontId="1" fillId="0" borderId="31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left" vertical="center" wrapText="1"/>
    </xf>
    <xf numFmtId="164" fontId="21" fillId="0" borderId="1" xfId="0" applyFont="1" applyBorder="1" applyAlignment="1">
      <alignment horizontal="left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left" vertical="center" wrapText="1" indent="1"/>
    </xf>
    <xf numFmtId="164" fontId="21" fillId="0" borderId="31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left" vertical="center" wrapText="1" indent="1"/>
    </xf>
    <xf numFmtId="164" fontId="68" fillId="0" borderId="34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24" fillId="0" borderId="0" xfId="0" applyFont="1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68" fillId="0" borderId="0" xfId="0" applyFont="1" applyBorder="1" applyAlignment="1">
      <alignment horizontal="left" vertical="center" wrapText="1"/>
    </xf>
    <xf numFmtId="164" fontId="68" fillId="0" borderId="141" xfId="0" applyFont="1" applyBorder="1" applyAlignment="1">
      <alignment horizontal="left" vertical="center" wrapText="1" indent="1"/>
    </xf>
    <xf numFmtId="164" fontId="68" fillId="0" borderId="148" xfId="0" applyFont="1" applyBorder="1" applyAlignment="1">
      <alignment horizontal="left" vertical="center" wrapText="1"/>
    </xf>
    <xf numFmtId="164" fontId="68" fillId="0" borderId="148" xfId="0" applyFont="1" applyBorder="1" applyAlignment="1">
      <alignment horizontal="center" vertical="center" wrapText="1"/>
    </xf>
    <xf numFmtId="164" fontId="21" fillId="0" borderId="149" xfId="0" applyFont="1" applyBorder="1" applyAlignment="1">
      <alignment horizontal="center" vertical="center" wrapText="1"/>
    </xf>
    <xf numFmtId="164" fontId="68" fillId="0" borderId="31" xfId="0" applyFont="1" applyBorder="1" applyAlignment="1">
      <alignment horizontal="left" vertical="center" wrapText="1"/>
    </xf>
    <xf numFmtId="168" fontId="21" fillId="0" borderId="27" xfId="0" applyNumberFormat="1" applyFont="1" applyBorder="1" applyAlignment="1">
      <alignment horizontal="center" vertical="center"/>
    </xf>
    <xf numFmtId="164" fontId="68" fillId="0" borderId="138" xfId="0" applyFont="1" applyBorder="1" applyAlignment="1">
      <alignment horizontal="center" vertical="center" wrapText="1"/>
    </xf>
    <xf numFmtId="168" fontId="21" fillId="0" borderId="125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8" fontId="21" fillId="0" borderId="142" xfId="0" applyNumberFormat="1" applyFont="1" applyBorder="1" applyAlignment="1">
      <alignment horizontal="center" vertical="center"/>
    </xf>
    <xf numFmtId="164" fontId="68" fillId="5" borderId="15" xfId="0" applyFont="1" applyFill="1" applyBorder="1" applyAlignment="1">
      <alignment horizontal="left" vertical="center" wrapText="1" indent="1"/>
    </xf>
    <xf numFmtId="164" fontId="68" fillId="5" borderId="30" xfId="0" applyFont="1" applyFill="1" applyBorder="1" applyAlignment="1">
      <alignment horizontal="left" vertical="center" wrapText="1" indent="1"/>
    </xf>
    <xf numFmtId="164" fontId="68" fillId="5" borderId="29" xfId="0" applyFont="1" applyFill="1" applyBorder="1" applyAlignment="1">
      <alignment horizontal="center" vertical="center" wrapText="1"/>
    </xf>
    <xf numFmtId="168" fontId="21" fillId="5" borderId="10" xfId="0" applyNumberFormat="1" applyFont="1" applyFill="1" applyBorder="1" applyAlignment="1">
      <alignment horizontal="center" vertical="center"/>
    </xf>
    <xf numFmtId="164" fontId="68" fillId="5" borderId="32" xfId="0" applyFont="1" applyFill="1" applyBorder="1" applyAlignment="1">
      <alignment horizontal="left" vertical="center" wrapText="1" indent="1"/>
    </xf>
    <xf numFmtId="164" fontId="68" fillId="5" borderId="31" xfId="0" applyFont="1" applyFill="1" applyBorder="1" applyAlignment="1">
      <alignment horizontal="center" vertical="center" wrapText="1"/>
    </xf>
    <xf numFmtId="168" fontId="21" fillId="5" borderId="17" xfId="0" applyNumberFormat="1" applyFont="1" applyFill="1" applyBorder="1" applyAlignment="1">
      <alignment horizontal="center" vertical="center"/>
    </xf>
    <xf numFmtId="164" fontId="68" fillId="0" borderId="34" xfId="0" applyFont="1" applyBorder="1" applyAlignment="1">
      <alignment horizontal="left" vertical="center" wrapText="1"/>
    </xf>
    <xf numFmtId="164" fontId="68" fillId="5" borderId="0" xfId="0" applyFont="1" applyFill="1" applyBorder="1" applyAlignment="1">
      <alignment horizontal="left" vertical="center" wrapText="1" indent="1"/>
    </xf>
    <xf numFmtId="164" fontId="42" fillId="0" borderId="0" xfId="0" applyFont="1" applyBorder="1" applyAlignment="1">
      <alignment horizontal="left" vertical="center" wrapText="1" indent="1"/>
    </xf>
    <xf numFmtId="168" fontId="114" fillId="0" borderId="0" xfId="0" applyNumberFormat="1" applyFont="1" applyAlignment="1">
      <alignment horizontal="center" vertical="center"/>
    </xf>
    <xf numFmtId="168" fontId="121" fillId="0" borderId="0" xfId="0" applyNumberFormat="1" applyFont="1" applyAlignment="1">
      <alignment horizontal="center" vertical="center"/>
    </xf>
    <xf numFmtId="168" fontId="68" fillId="0" borderId="0" xfId="0" applyNumberFormat="1" applyFont="1" applyAlignment="1">
      <alignment horizontal="center" vertical="center"/>
    </xf>
    <xf numFmtId="164" fontId="138" fillId="3" borderId="0" xfId="0" applyFont="1" applyFill="1" applyAlignment="1">
      <alignment horizontal="center"/>
    </xf>
    <xf numFmtId="164" fontId="72" fillId="3" borderId="0" xfId="0" applyFont="1" applyFill="1" applyAlignment="1">
      <alignment horizontal="right" wrapText="1"/>
    </xf>
    <xf numFmtId="164" fontId="72" fillId="3" borderId="0" xfId="0" applyFont="1" applyFill="1" applyAlignment="1">
      <alignment horizontal="right" vertical="center" wrapText="1"/>
    </xf>
    <xf numFmtId="164" fontId="72" fillId="3" borderId="0" xfId="0" applyFont="1" applyFill="1" applyBorder="1" applyAlignment="1">
      <alignment vertical="center" wrapText="1"/>
    </xf>
    <xf numFmtId="164" fontId="138" fillId="3" borderId="0" xfId="0" applyFont="1" applyFill="1" applyBorder="1" applyAlignment="1">
      <alignment horizontal="center"/>
    </xf>
    <xf numFmtId="164" fontId="138" fillId="3" borderId="0" xfId="0" applyFont="1" applyFill="1" applyBorder="1" applyAlignment="1">
      <alignment horizontal="center" vertical="center"/>
    </xf>
    <xf numFmtId="164" fontId="52" fillId="0" borderId="0" xfId="0" applyFont="1" applyBorder="1" applyAlignment="1">
      <alignment horizontal="center" vertical="center"/>
    </xf>
    <xf numFmtId="164" fontId="71" fillId="0" borderId="0" xfId="0" applyFont="1" applyBorder="1" applyAlignment="1">
      <alignment horizontal="center" vertical="center"/>
    </xf>
    <xf numFmtId="168" fontId="21" fillId="0" borderId="0" xfId="0" applyNumberFormat="1" applyFont="1" applyBorder="1" applyAlignment="1">
      <alignment horizontal="center" vertical="center"/>
    </xf>
    <xf numFmtId="168" fontId="52" fillId="0" borderId="0" xfId="0" applyNumberFormat="1" applyFont="1" applyBorder="1" applyAlignment="1">
      <alignment horizontal="center" vertical="center"/>
    </xf>
    <xf numFmtId="164" fontId="87" fillId="3" borderId="0" xfId="0" applyFont="1" applyFill="1" applyBorder="1" applyAlignment="1">
      <alignment horizontal="center" vertical="center"/>
    </xf>
    <xf numFmtId="164" fontId="48" fillId="0" borderId="141" xfId="0" applyFont="1" applyBorder="1" applyAlignment="1">
      <alignment horizontal="center" vertical="center"/>
    </xf>
    <xf numFmtId="164" fontId="52" fillId="0" borderId="149" xfId="0" applyFont="1" applyBorder="1" applyAlignment="1">
      <alignment horizontal="center" vertical="center" wrapText="1"/>
    </xf>
    <xf numFmtId="164" fontId="74" fillId="0" borderId="33" xfId="0" applyFont="1" applyBorder="1" applyAlignment="1">
      <alignment horizontal="center" vertical="center"/>
    </xf>
    <xf numFmtId="164" fontId="74" fillId="0" borderId="34" xfId="0" applyFont="1" applyBorder="1" applyAlignment="1">
      <alignment horizontal="center" vertical="center"/>
    </xf>
    <xf numFmtId="168" fontId="74" fillId="0" borderId="34" xfId="0" applyNumberFormat="1" applyFont="1" applyBorder="1" applyAlignment="1">
      <alignment horizontal="center" vertical="center"/>
    </xf>
    <xf numFmtId="164" fontId="74" fillId="0" borderId="37" xfId="0" applyFont="1" applyBorder="1" applyAlignment="1">
      <alignment horizontal="center" vertical="center"/>
    </xf>
    <xf numFmtId="164" fontId="157" fillId="0" borderId="37" xfId="0" applyFont="1" applyBorder="1" applyAlignment="1">
      <alignment horizontal="center" vertical="center"/>
    </xf>
    <xf numFmtId="164" fontId="68" fillId="0" borderId="35" xfId="0" applyFont="1" applyBorder="1" applyAlignment="1">
      <alignment horizontal="center" vertical="center" wrapText="1"/>
    </xf>
    <xf numFmtId="166" fontId="68" fillId="0" borderId="35" xfId="0" applyNumberFormat="1" applyFont="1" applyBorder="1" applyAlignment="1">
      <alignment horizontal="center" vertical="center" wrapText="1"/>
    </xf>
    <xf numFmtId="168" fontId="68" fillId="0" borderId="35" xfId="0" applyNumberFormat="1" applyFont="1" applyBorder="1" applyAlignment="1">
      <alignment horizontal="center" vertical="center" wrapText="1"/>
    </xf>
    <xf numFmtId="168" fontId="68" fillId="0" borderId="34" xfId="0" applyNumberFormat="1" applyFont="1" applyBorder="1" applyAlignment="1">
      <alignment horizontal="center" vertical="center" wrapText="1"/>
    </xf>
    <xf numFmtId="168" fontId="21" fillId="0" borderId="37" xfId="0" applyNumberFormat="1" applyFont="1" applyBorder="1" applyAlignment="1">
      <alignment horizontal="center" vertical="center" wrapText="1"/>
    </xf>
    <xf numFmtId="168" fontId="52" fillId="0" borderId="65" xfId="0" applyNumberFormat="1" applyFont="1" applyBorder="1" applyAlignment="1">
      <alignment horizontal="right" vertical="center" wrapText="1" indent="3"/>
    </xf>
    <xf numFmtId="164" fontId="88" fillId="0" borderId="0" xfId="0" applyFont="1" applyAlignment="1">
      <alignment horizontal="center" vertical="top" wrapText="1"/>
    </xf>
    <xf numFmtId="164" fontId="32" fillId="0" borderId="0" xfId="0" applyFont="1" applyAlignment="1">
      <alignment horizontal="left" vertical="center" wrapText="1" indent="1"/>
    </xf>
    <xf numFmtId="166" fontId="32" fillId="0" borderId="0" xfId="0" applyNumberFormat="1" applyFont="1" applyBorder="1" applyAlignment="1">
      <alignment horizontal="left" vertical="center" wrapText="1" indent="1"/>
    </xf>
    <xf numFmtId="166" fontId="32" fillId="0" borderId="0" xfId="0" applyNumberFormat="1" applyFont="1" applyAlignment="1">
      <alignment horizontal="left" vertical="center" wrapText="1" indent="1"/>
    </xf>
    <xf numFmtId="168" fontId="32" fillId="0" borderId="0" xfId="0" applyNumberFormat="1" applyFont="1" applyAlignment="1">
      <alignment horizontal="center" vertical="center" wrapText="1"/>
    </xf>
    <xf numFmtId="168" fontId="68" fillId="0" borderId="0" xfId="0" applyNumberFormat="1" applyFont="1" applyBorder="1" applyAlignment="1">
      <alignment horizontal="center" vertical="center"/>
    </xf>
    <xf numFmtId="168" fontId="114" fillId="0" borderId="0" xfId="0" applyNumberFormat="1" applyFont="1" applyBorder="1" applyAlignment="1">
      <alignment horizontal="center" vertical="center"/>
    </xf>
    <xf numFmtId="168" fontId="121" fillId="0" borderId="0" xfId="0" applyNumberFormat="1" applyFont="1" applyBorder="1" applyAlignment="1">
      <alignment horizontal="center" vertical="center"/>
    </xf>
    <xf numFmtId="164" fontId="73" fillId="0" borderId="0" xfId="0" applyFont="1" applyAlignment="1">
      <alignment horizontal="left" vertical="center" wrapText="1" indent="1"/>
    </xf>
    <xf numFmtId="168" fontId="157" fillId="0" borderId="0" xfId="0" applyNumberFormat="1" applyFont="1" applyAlignment="1">
      <alignment horizontal="center" vertical="center" wrapText="1"/>
    </xf>
    <xf numFmtId="168" fontId="158" fillId="0" borderId="0" xfId="0" applyNumberFormat="1" applyFont="1" applyAlignment="1">
      <alignment horizontal="center" vertical="center" wrapText="1"/>
    </xf>
    <xf numFmtId="168" fontId="73" fillId="0" borderId="0" xfId="0" applyNumberFormat="1" applyFont="1" applyAlignment="1">
      <alignment horizontal="center" vertical="center" wrapText="1"/>
    </xf>
    <xf numFmtId="168" fontId="114" fillId="0" borderId="0" xfId="0" applyNumberFormat="1" applyFont="1" applyAlignment="1">
      <alignment horizontal="center" vertical="center" wrapText="1"/>
    </xf>
    <xf numFmtId="168" fontId="121" fillId="0" borderId="0" xfId="0" applyNumberFormat="1" applyFont="1" applyAlignment="1">
      <alignment horizontal="center" vertical="center" wrapText="1"/>
    </xf>
    <xf numFmtId="164" fontId="74" fillId="0" borderId="0" xfId="0" applyFont="1" applyAlignment="1">
      <alignment horizontal="left" vertical="center" wrapText="1" indent="1"/>
    </xf>
    <xf numFmtId="168" fontId="74" fillId="0" borderId="0" xfId="0" applyNumberFormat="1" applyFont="1" applyAlignment="1">
      <alignment horizontal="center" vertical="center" wrapText="1"/>
    </xf>
    <xf numFmtId="164" fontId="1" fillId="3" borderId="0" xfId="0" applyFont="1" applyFill="1" applyAlignment="1">
      <alignment/>
    </xf>
    <xf numFmtId="164" fontId="117" fillId="3" borderId="0" xfId="0" applyFont="1" applyFill="1" applyAlignment="1">
      <alignment/>
    </xf>
    <xf numFmtId="164" fontId="161" fillId="3" borderId="0" xfId="0" applyFont="1" applyFill="1" applyAlignment="1">
      <alignment/>
    </xf>
    <xf numFmtId="164" fontId="162" fillId="3" borderId="0" xfId="0" applyFont="1" applyFill="1" applyAlignment="1">
      <alignment/>
    </xf>
    <xf numFmtId="164" fontId="140" fillId="3" borderId="0" xfId="0" applyFont="1" applyFill="1" applyAlignment="1">
      <alignment/>
    </xf>
    <xf numFmtId="164" fontId="159" fillId="3" borderId="0" xfId="0" applyFont="1" applyFill="1" applyAlignment="1">
      <alignment/>
    </xf>
    <xf numFmtId="164" fontId="42" fillId="3" borderId="0" xfId="0" applyFont="1" applyFill="1" applyBorder="1" applyAlignment="1">
      <alignment horizontal="center" vertical="center"/>
    </xf>
    <xf numFmtId="164" fontId="162" fillId="3" borderId="0" xfId="0" applyFont="1" applyFill="1" applyAlignment="1">
      <alignment horizontal="left" vertical="center" wrapText="1"/>
    </xf>
    <xf numFmtId="168" fontId="163" fillId="3" borderId="0" xfId="0" applyNumberFormat="1" applyFont="1" applyFill="1" applyAlignment="1">
      <alignment wrapText="1"/>
    </xf>
    <xf numFmtId="164" fontId="144" fillId="3" borderId="0" xfId="0" applyFont="1" applyFill="1" applyAlignment="1">
      <alignment horizontal="center"/>
    </xf>
    <xf numFmtId="164" fontId="162" fillId="3" borderId="0" xfId="0" applyFont="1" applyFill="1" applyBorder="1" applyAlignment="1">
      <alignment/>
    </xf>
    <xf numFmtId="164" fontId="140" fillId="3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64" fillId="3" borderId="0" xfId="0" applyFont="1" applyFill="1" applyBorder="1" applyAlignment="1">
      <alignment horizontal="center" vertical="center"/>
    </xf>
    <xf numFmtId="164" fontId="157" fillId="3" borderId="0" xfId="0" applyFont="1" applyFill="1" applyBorder="1" applyAlignment="1">
      <alignment horizontal="center" vertical="center"/>
    </xf>
    <xf numFmtId="164" fontId="162" fillId="3" borderId="0" xfId="0" applyFont="1" applyFill="1" applyBorder="1" applyAlignment="1">
      <alignment horizontal="left" vertical="center" wrapText="1"/>
    </xf>
    <xf numFmtId="168" fontId="163" fillId="3" borderId="0" xfId="0" applyNumberFormat="1" applyFont="1" applyFill="1" applyBorder="1" applyAlignment="1">
      <alignment wrapText="1"/>
    </xf>
    <xf numFmtId="164" fontId="48" fillId="3" borderId="36" xfId="0" applyFont="1" applyFill="1" applyBorder="1" applyAlignment="1">
      <alignment horizontal="center" vertical="center" wrapText="1"/>
    </xf>
    <xf numFmtId="164" fontId="75" fillId="3" borderId="34" xfId="0" applyFont="1" applyFill="1" applyBorder="1" applyAlignment="1">
      <alignment horizontal="center" vertical="center" wrapText="1"/>
    </xf>
    <xf numFmtId="164" fontId="150" fillId="3" borderId="35" xfId="0" applyFont="1" applyFill="1" applyBorder="1" applyAlignment="1">
      <alignment horizontal="center" vertical="center" wrapText="1"/>
    </xf>
    <xf numFmtId="164" fontId="129" fillId="3" borderId="37" xfId="0" applyFont="1" applyFill="1" applyBorder="1" applyAlignment="1">
      <alignment horizontal="center" vertical="center" wrapText="1"/>
    </xf>
    <xf numFmtId="164" fontId="73" fillId="3" borderId="19" xfId="0" applyFont="1" applyFill="1" applyBorder="1" applyAlignment="1">
      <alignment horizontal="center" vertical="center" wrapText="1"/>
    </xf>
    <xf numFmtId="164" fontId="157" fillId="3" borderId="19" xfId="0" applyFont="1" applyFill="1" applyBorder="1" applyAlignment="1">
      <alignment horizontal="center" vertical="center" wrapText="1"/>
    </xf>
    <xf numFmtId="164" fontId="134" fillId="3" borderId="19" xfId="0" applyFont="1" applyFill="1" applyBorder="1" applyAlignment="1">
      <alignment horizontal="center" vertical="center"/>
    </xf>
    <xf numFmtId="164" fontId="162" fillId="3" borderId="0" xfId="0" applyFont="1" applyFill="1" applyBorder="1" applyAlignment="1">
      <alignment horizontal="center" vertical="center"/>
    </xf>
    <xf numFmtId="164" fontId="140" fillId="3" borderId="0" xfId="0" applyFont="1" applyFill="1" applyBorder="1" applyAlignment="1">
      <alignment horizontal="center" vertical="center"/>
    </xf>
    <xf numFmtId="164" fontId="68" fillId="3" borderId="22" xfId="0" applyFont="1" applyFill="1" applyBorder="1" applyAlignment="1">
      <alignment horizontal="left" vertical="center" wrapText="1" indent="1"/>
    </xf>
    <xf numFmtId="164" fontId="68" fillId="3" borderId="23" xfId="0" applyFont="1" applyFill="1" applyBorder="1" applyAlignment="1">
      <alignment horizontal="left" vertical="center" wrapText="1" indent="1"/>
    </xf>
    <xf numFmtId="168" fontId="52" fillId="3" borderId="24" xfId="0" applyNumberFormat="1" applyFont="1" applyFill="1" applyBorder="1" applyAlignment="1">
      <alignment horizontal="center" vertical="center" wrapText="1"/>
    </xf>
    <xf numFmtId="164" fontId="162" fillId="3" borderId="0" xfId="0" applyFont="1" applyFill="1" applyAlignment="1">
      <alignment horizontal="center" vertical="center"/>
    </xf>
    <xf numFmtId="164" fontId="162" fillId="3" borderId="0" xfId="0" applyFont="1" applyFill="1" applyBorder="1" applyAlignment="1">
      <alignment horizontal="center" vertical="center" wrapText="1"/>
    </xf>
    <xf numFmtId="164" fontId="140" fillId="3" borderId="0" xfId="0" applyFont="1" applyFill="1" applyAlignment="1">
      <alignment horizontal="center" vertical="center"/>
    </xf>
    <xf numFmtId="164" fontId="68" fillId="3" borderId="139" xfId="0" applyFont="1" applyFill="1" applyBorder="1" applyAlignment="1">
      <alignment horizontal="left" vertical="center" wrapText="1" indent="1"/>
    </xf>
    <xf numFmtId="164" fontId="68" fillId="3" borderId="145" xfId="0" applyFont="1" applyFill="1" applyBorder="1" applyAlignment="1">
      <alignment horizontal="center" vertical="center" wrapText="1"/>
    </xf>
    <xf numFmtId="168" fontId="52" fillId="3" borderId="127" xfId="0" applyNumberFormat="1" applyFont="1" applyFill="1" applyBorder="1" applyAlignment="1">
      <alignment horizontal="center" vertical="center" wrapText="1"/>
    </xf>
    <xf numFmtId="168" fontId="105" fillId="3" borderId="147" xfId="0" applyNumberFormat="1" applyFont="1" applyFill="1" applyBorder="1" applyAlignment="1">
      <alignment horizontal="center" vertical="center"/>
    </xf>
    <xf numFmtId="164" fontId="162" fillId="3" borderId="0" xfId="0" applyFont="1" applyFill="1" applyAlignment="1">
      <alignment horizontal="center" vertical="center" wrapText="1"/>
    </xf>
    <xf numFmtId="168" fontId="52" fillId="3" borderId="16" xfId="0" applyNumberFormat="1" applyFont="1" applyFill="1" applyBorder="1" applyAlignment="1">
      <alignment horizontal="center" vertical="center" wrapText="1"/>
    </xf>
    <xf numFmtId="164" fontId="161" fillId="3" borderId="0" xfId="0" applyFont="1" applyFill="1" applyAlignment="1">
      <alignment horizontal="right" vertical="center" indent="4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 4" xfId="23"/>
    <cellStyle name="Обычный_Лист1" xfId="24"/>
    <cellStyle name="Финансовый 2" xfId="25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4"/>
  <sheetViews>
    <sheetView workbookViewId="0" topLeftCell="A1">
      <selection activeCell="A1" sqref="A1"/>
    </sheetView>
  </sheetViews>
  <sheetFormatPr defaultColWidth="9.00390625" defaultRowHeight="12.75"/>
  <cols>
    <col min="1" max="1" width="3.375" style="1" hidden="1" customWidth="1"/>
    <col min="2" max="2" width="20.25390625" style="2" hidden="1" customWidth="1"/>
    <col min="3" max="3" width="5.125" style="3" customWidth="1"/>
    <col min="4" max="4" width="3.75390625" style="4" hidden="1" customWidth="1"/>
    <col min="5" max="6" width="3.375" style="4" hidden="1" customWidth="1"/>
    <col min="7" max="7" width="4.625" style="5" hidden="1" customWidth="1"/>
    <col min="8" max="8" width="6.375" style="6" hidden="1" customWidth="1"/>
    <col min="9" max="9" width="3.625" style="7" hidden="1" customWidth="1"/>
    <col min="10" max="10" width="7.25390625" style="7" hidden="1" customWidth="1"/>
    <col min="11" max="11" width="35.25390625" style="8" customWidth="1"/>
    <col min="12" max="12" width="1.00390625" style="0" customWidth="1"/>
    <col min="13" max="13" width="4.75390625" style="9" customWidth="1"/>
    <col min="14" max="14" width="8.25390625" style="0" customWidth="1"/>
    <col min="15" max="15" width="4.875" style="0" customWidth="1"/>
    <col min="16" max="16" width="8.00390625" style="0" customWidth="1"/>
    <col min="17" max="17" width="0.74609375" style="0" customWidth="1"/>
    <col min="18" max="18" width="4.75390625" style="0" customWidth="1"/>
    <col min="19" max="19" width="7.25390625" style="0" customWidth="1"/>
    <col min="20" max="20" width="6.00390625" style="0" customWidth="1"/>
    <col min="21" max="21" width="8.25390625" style="0" customWidth="1"/>
    <col min="22" max="16384" width="9.125" style="10" customWidth="1"/>
  </cols>
  <sheetData>
    <row r="1" spans="3:21" ht="158.25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3:21" ht="123.7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3:21" ht="139.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5" customFormat="1" ht="154.5" customHeight="1">
      <c r="A4" s="13"/>
      <c r="B4" s="13" t="s">
        <v>0</v>
      </c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6.25" customHeight="1">
      <c r="A5" s="16"/>
      <c r="B5" s="17" t="s">
        <v>2</v>
      </c>
      <c r="C5" s="18" t="s">
        <v>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5" customFormat="1" ht="16.5" customHeight="1">
      <c r="A6" s="13"/>
      <c r="B6" s="17"/>
      <c r="C6" s="19" t="s">
        <v>4</v>
      </c>
      <c r="D6" s="20"/>
      <c r="E6" s="20"/>
      <c r="F6" s="20"/>
      <c r="G6" s="20"/>
      <c r="H6" s="20"/>
      <c r="I6" s="20"/>
      <c r="J6" s="20"/>
      <c r="K6" s="21" t="s">
        <v>5</v>
      </c>
      <c r="L6" s="22"/>
      <c r="M6" s="23" t="s">
        <v>6</v>
      </c>
      <c r="N6" s="23"/>
      <c r="O6" s="23"/>
      <c r="P6" s="23"/>
      <c r="Q6" s="23"/>
      <c r="R6" s="23"/>
      <c r="S6" s="23"/>
      <c r="T6" s="23"/>
      <c r="U6" s="23"/>
    </row>
    <row r="7" spans="1:21" s="15" customFormat="1" ht="17.25" customHeight="1">
      <c r="A7" s="13"/>
      <c r="B7" s="17"/>
      <c r="C7" s="19"/>
      <c r="D7" s="24"/>
      <c r="E7" s="24"/>
      <c r="F7" s="24"/>
      <c r="G7" s="24"/>
      <c r="H7" s="24"/>
      <c r="I7" s="24"/>
      <c r="J7" s="24"/>
      <c r="K7" s="21"/>
      <c r="L7" s="25"/>
      <c r="M7" s="26" t="s">
        <v>7</v>
      </c>
      <c r="N7" s="26"/>
      <c r="O7" s="26"/>
      <c r="P7" s="26"/>
      <c r="Q7" s="27"/>
      <c r="R7" s="26" t="s">
        <v>8</v>
      </c>
      <c r="S7" s="26"/>
      <c r="T7" s="26"/>
      <c r="U7" s="26"/>
    </row>
    <row r="8" spans="1:21" s="15" customFormat="1" ht="17.25" customHeight="1">
      <c r="A8" s="13"/>
      <c r="B8" s="17"/>
      <c r="C8" s="19"/>
      <c r="D8" s="28"/>
      <c r="E8" s="28"/>
      <c r="F8" s="28"/>
      <c r="G8" s="28"/>
      <c r="H8" s="28"/>
      <c r="I8" s="28"/>
      <c r="J8" s="28"/>
      <c r="K8" s="21"/>
      <c r="L8" s="29"/>
      <c r="M8" s="30" t="s">
        <v>9</v>
      </c>
      <c r="N8" s="30"/>
      <c r="O8" s="31" t="s">
        <v>10</v>
      </c>
      <c r="P8" s="31"/>
      <c r="Q8" s="32"/>
      <c r="R8" s="30" t="s">
        <v>9</v>
      </c>
      <c r="S8" s="30"/>
      <c r="T8" s="31" t="s">
        <v>10</v>
      </c>
      <c r="U8" s="31"/>
    </row>
    <row r="9" spans="1:21" s="15" customFormat="1" ht="28.5" customHeight="1">
      <c r="A9" s="33" t="s">
        <v>11</v>
      </c>
      <c r="B9" s="34" t="s">
        <v>12</v>
      </c>
      <c r="C9" s="19"/>
      <c r="D9" s="31"/>
      <c r="E9" s="31"/>
      <c r="F9" s="35" t="s">
        <v>13</v>
      </c>
      <c r="G9" s="36"/>
      <c r="H9" s="37" t="s">
        <v>14</v>
      </c>
      <c r="I9" s="38"/>
      <c r="J9" s="39" t="s">
        <v>15</v>
      </c>
      <c r="K9" s="21"/>
      <c r="L9" s="22"/>
      <c r="M9" s="40" t="s">
        <v>16</v>
      </c>
      <c r="N9" s="41" t="s">
        <v>17</v>
      </c>
      <c r="O9" s="40" t="s">
        <v>16</v>
      </c>
      <c r="P9" s="42" t="s">
        <v>17</v>
      </c>
      <c r="Q9" s="43"/>
      <c r="R9" s="40" t="s">
        <v>16</v>
      </c>
      <c r="S9" s="41" t="s">
        <v>17</v>
      </c>
      <c r="T9" s="40" t="s">
        <v>16</v>
      </c>
      <c r="U9" s="42" t="s">
        <v>17</v>
      </c>
    </row>
    <row r="10" spans="1:21" s="15" customFormat="1" ht="27" customHeight="1">
      <c r="A10" s="44"/>
      <c r="B10" s="45"/>
      <c r="C10" s="19"/>
      <c r="D10" s="31"/>
      <c r="E10" s="31"/>
      <c r="F10" s="35"/>
      <c r="G10" s="36"/>
      <c r="H10" s="37"/>
      <c r="I10" s="38"/>
      <c r="J10" s="39"/>
      <c r="K10" s="21"/>
      <c r="L10" s="22"/>
      <c r="M10" s="40"/>
      <c r="N10" s="41"/>
      <c r="O10" s="40"/>
      <c r="P10" s="42"/>
      <c r="Q10" s="43"/>
      <c r="R10" s="40"/>
      <c r="S10" s="41"/>
      <c r="T10" s="40"/>
      <c r="U10" s="42"/>
    </row>
    <row r="11" spans="1:21" s="29" customFormat="1" ht="14.25" customHeight="1">
      <c r="A11" s="46" t="s">
        <v>18</v>
      </c>
      <c r="B11" s="47" t="s">
        <v>19</v>
      </c>
      <c r="C11" s="48">
        <v>1</v>
      </c>
      <c r="D11" s="48" t="s">
        <v>20</v>
      </c>
      <c r="E11" s="48" t="s">
        <v>21</v>
      </c>
      <c r="F11" s="48" t="s">
        <v>22</v>
      </c>
      <c r="G11" s="49" t="s">
        <v>23</v>
      </c>
      <c r="H11" s="50" t="s">
        <v>20</v>
      </c>
      <c r="I11" s="51"/>
      <c r="J11" s="51"/>
      <c r="K11" s="49" t="s">
        <v>24</v>
      </c>
      <c r="L11" s="52"/>
      <c r="M11" s="53" t="s">
        <v>25</v>
      </c>
      <c r="N11" s="54">
        <v>4</v>
      </c>
      <c r="O11" s="53" t="s">
        <v>26</v>
      </c>
      <c r="P11" s="55">
        <v>6</v>
      </c>
      <c r="Q11" s="56"/>
      <c r="R11" s="53" t="s">
        <v>27</v>
      </c>
      <c r="S11" s="54">
        <v>8</v>
      </c>
      <c r="T11" s="53" t="s">
        <v>28</v>
      </c>
      <c r="U11" s="55">
        <v>10</v>
      </c>
    </row>
    <row r="12" spans="1:21" s="60" customFormat="1" ht="21" customHeight="1" hidden="1">
      <c r="A12" s="57"/>
      <c r="B12" s="58"/>
      <c r="C12" s="59" t="s">
        <v>29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74" customFormat="1" ht="21.75" customHeight="1" hidden="1">
      <c r="A13" s="61"/>
      <c r="B13" s="62"/>
      <c r="C13" s="63"/>
      <c r="D13" s="64"/>
      <c r="E13" s="64"/>
      <c r="F13" s="64"/>
      <c r="G13" s="65"/>
      <c r="H13" s="66"/>
      <c r="I13" s="67" t="s">
        <v>21</v>
      </c>
      <c r="J13" s="67"/>
      <c r="K13" s="68" t="s">
        <v>30</v>
      </c>
      <c r="L13" s="69"/>
      <c r="M13" s="70"/>
      <c r="N13" s="71"/>
      <c r="O13" s="71"/>
      <c r="P13" s="72"/>
      <c r="Q13" s="69"/>
      <c r="R13" s="70"/>
      <c r="S13" s="71"/>
      <c r="T13" s="71"/>
      <c r="U13" s="73"/>
    </row>
    <row r="14" spans="1:21" ht="30" customHeight="1" hidden="1">
      <c r="A14" s="75">
        <v>448</v>
      </c>
      <c r="B14" s="76"/>
      <c r="C14" s="77">
        <v>5</v>
      </c>
      <c r="D14" s="78"/>
      <c r="E14" s="78"/>
      <c r="F14" s="78"/>
      <c r="G14" s="79"/>
      <c r="H14" s="80"/>
      <c r="I14" s="81"/>
      <c r="J14" s="81"/>
      <c r="K14" s="82" t="s">
        <v>31</v>
      </c>
      <c r="L14" s="83"/>
      <c r="M14" s="84" t="s">
        <v>32</v>
      </c>
      <c r="N14" s="85">
        <v>3500</v>
      </c>
      <c r="O14" s="86" t="s">
        <v>33</v>
      </c>
      <c r="P14" s="87">
        <v>7000</v>
      </c>
      <c r="Q14" s="83"/>
      <c r="R14" s="84" t="s">
        <v>34</v>
      </c>
      <c r="S14" s="85">
        <v>2500</v>
      </c>
      <c r="T14" s="86" t="s">
        <v>35</v>
      </c>
      <c r="U14" s="88">
        <v>5000</v>
      </c>
    </row>
    <row r="15" spans="1:21" ht="30" customHeight="1" hidden="1">
      <c r="A15" s="75">
        <v>449</v>
      </c>
      <c r="B15" s="76"/>
      <c r="C15" s="77">
        <v>5</v>
      </c>
      <c r="D15" s="78"/>
      <c r="E15" s="78"/>
      <c r="F15" s="78"/>
      <c r="G15" s="79"/>
      <c r="H15" s="89">
        <v>900159</v>
      </c>
      <c r="I15" s="81"/>
      <c r="J15" s="81"/>
      <c r="K15" s="82" t="s">
        <v>36</v>
      </c>
      <c r="L15" s="83"/>
      <c r="M15" s="84" t="s">
        <v>32</v>
      </c>
      <c r="N15" s="85">
        <v>3500</v>
      </c>
      <c r="O15" s="86" t="s">
        <v>33</v>
      </c>
      <c r="P15" s="87">
        <v>7000</v>
      </c>
      <c r="Q15" s="83"/>
      <c r="R15" s="84" t="s">
        <v>34</v>
      </c>
      <c r="S15" s="85">
        <v>2500</v>
      </c>
      <c r="T15" s="86" t="s">
        <v>35</v>
      </c>
      <c r="U15" s="88">
        <v>5000</v>
      </c>
    </row>
    <row r="16" spans="1:21" ht="30" customHeight="1" hidden="1">
      <c r="A16" s="75">
        <v>450</v>
      </c>
      <c r="B16" s="76"/>
      <c r="C16" s="77">
        <v>5</v>
      </c>
      <c r="D16" s="78"/>
      <c r="E16" s="78"/>
      <c r="F16" s="78"/>
      <c r="G16" s="79"/>
      <c r="H16" s="80"/>
      <c r="I16" s="81"/>
      <c r="J16" s="81"/>
      <c r="K16" s="82" t="s">
        <v>37</v>
      </c>
      <c r="L16" s="83"/>
      <c r="M16" s="84" t="s">
        <v>32</v>
      </c>
      <c r="N16" s="85">
        <v>3500</v>
      </c>
      <c r="O16" s="86" t="s">
        <v>33</v>
      </c>
      <c r="P16" s="87">
        <v>7000</v>
      </c>
      <c r="Q16" s="83"/>
      <c r="R16" s="84" t="s">
        <v>34</v>
      </c>
      <c r="S16" s="85">
        <v>2500</v>
      </c>
      <c r="T16" s="86" t="s">
        <v>35</v>
      </c>
      <c r="U16" s="88">
        <v>5000</v>
      </c>
    </row>
    <row r="17" spans="1:21" ht="30" customHeight="1" hidden="1">
      <c r="A17" s="75">
        <v>451</v>
      </c>
      <c r="B17" s="76"/>
      <c r="C17" s="77">
        <v>5</v>
      </c>
      <c r="D17" s="78"/>
      <c r="E17" s="78"/>
      <c r="F17" s="78"/>
      <c r="G17" s="79"/>
      <c r="H17" s="80"/>
      <c r="I17" s="81"/>
      <c r="J17" s="81"/>
      <c r="K17" s="82" t="s">
        <v>38</v>
      </c>
      <c r="L17" s="83"/>
      <c r="M17" s="84" t="s">
        <v>32</v>
      </c>
      <c r="N17" s="85">
        <v>3500</v>
      </c>
      <c r="O17" s="86" t="s">
        <v>33</v>
      </c>
      <c r="P17" s="87">
        <v>7000</v>
      </c>
      <c r="Q17" s="83"/>
      <c r="R17" s="84" t="s">
        <v>34</v>
      </c>
      <c r="S17" s="85">
        <v>2500</v>
      </c>
      <c r="T17" s="86" t="s">
        <v>35</v>
      </c>
      <c r="U17" s="88">
        <v>5000</v>
      </c>
    </row>
    <row r="18" spans="1:21" ht="30" customHeight="1" hidden="1">
      <c r="A18" s="75">
        <v>452</v>
      </c>
      <c r="B18" s="76"/>
      <c r="C18" s="90">
        <v>5</v>
      </c>
      <c r="D18" s="91"/>
      <c r="E18" s="91"/>
      <c r="F18" s="91"/>
      <c r="G18" s="92"/>
      <c r="H18" s="93">
        <v>900160</v>
      </c>
      <c r="I18" s="94"/>
      <c r="J18" s="94"/>
      <c r="K18" s="95" t="s">
        <v>39</v>
      </c>
      <c r="L18" s="83"/>
      <c r="M18" s="96" t="s">
        <v>32</v>
      </c>
      <c r="N18" s="97">
        <v>3500</v>
      </c>
      <c r="O18" s="98" t="s">
        <v>33</v>
      </c>
      <c r="P18" s="99">
        <v>7000</v>
      </c>
      <c r="Q18" s="83"/>
      <c r="R18" s="96" t="s">
        <v>34</v>
      </c>
      <c r="S18" s="97">
        <v>2500</v>
      </c>
      <c r="T18" s="98" t="s">
        <v>35</v>
      </c>
      <c r="U18" s="100">
        <v>5000</v>
      </c>
    </row>
    <row r="19" spans="1:21" s="74" customFormat="1" ht="23.25" customHeight="1" hidden="1">
      <c r="A19" s="101"/>
      <c r="B19" s="102"/>
      <c r="C19" s="103"/>
      <c r="D19" s="104"/>
      <c r="E19" s="104"/>
      <c r="F19" s="104"/>
      <c r="G19" s="105"/>
      <c r="H19" s="106"/>
      <c r="I19" s="103" t="s">
        <v>40</v>
      </c>
      <c r="J19" s="107"/>
      <c r="K19" s="108" t="s">
        <v>41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1:21" s="74" customFormat="1" ht="30" customHeight="1" hidden="1">
      <c r="A20" s="110" t="s">
        <v>42</v>
      </c>
      <c r="B20" s="111"/>
      <c r="C20" s="112">
        <v>6</v>
      </c>
      <c r="D20" s="113"/>
      <c r="E20" s="113"/>
      <c r="F20" s="113"/>
      <c r="G20" s="114"/>
      <c r="H20" s="115">
        <v>900210</v>
      </c>
      <c r="I20" s="116" t="s">
        <v>40</v>
      </c>
      <c r="J20" s="116"/>
      <c r="K20" s="117" t="s">
        <v>43</v>
      </c>
      <c r="L20" s="83"/>
      <c r="M20" s="118">
        <v>2011</v>
      </c>
      <c r="N20" s="119">
        <v>2500</v>
      </c>
      <c r="O20" s="120">
        <v>2012</v>
      </c>
      <c r="P20" s="121">
        <v>5000</v>
      </c>
      <c r="Q20" s="83"/>
      <c r="R20" s="122" t="s">
        <v>44</v>
      </c>
      <c r="S20" s="119">
        <v>1800</v>
      </c>
      <c r="T20" s="123" t="s">
        <v>45</v>
      </c>
      <c r="U20" s="124">
        <v>3600</v>
      </c>
    </row>
    <row r="21" spans="1:21" s="74" customFormat="1" ht="23.25" customHeight="1" hidden="1">
      <c r="A21" s="101"/>
      <c r="B21" s="102"/>
      <c r="C21" s="103"/>
      <c r="D21" s="104"/>
      <c r="E21" s="104"/>
      <c r="F21" s="104"/>
      <c r="G21" s="105"/>
      <c r="H21" s="106"/>
      <c r="I21" s="103" t="s">
        <v>23</v>
      </c>
      <c r="J21" s="107"/>
      <c r="K21" s="108" t="s">
        <v>46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s="74" customFormat="1" ht="30" customHeight="1" hidden="1">
      <c r="A22" s="125" t="s">
        <v>47</v>
      </c>
      <c r="B22" s="126"/>
      <c r="C22" s="112">
        <v>4</v>
      </c>
      <c r="D22" s="113"/>
      <c r="E22" s="113"/>
      <c r="F22" s="113"/>
      <c r="G22" s="114"/>
      <c r="H22" s="115">
        <v>900211</v>
      </c>
      <c r="I22" s="116" t="s">
        <v>23</v>
      </c>
      <c r="J22" s="116"/>
      <c r="K22" s="117" t="s">
        <v>48</v>
      </c>
      <c r="L22" s="127"/>
      <c r="M22" s="128" t="s">
        <v>49</v>
      </c>
      <c r="N22" s="119">
        <v>4500</v>
      </c>
      <c r="O22" s="114" t="s">
        <v>50</v>
      </c>
      <c r="P22" s="129">
        <v>9000</v>
      </c>
      <c r="Q22" s="127"/>
      <c r="R22" s="128" t="s">
        <v>51</v>
      </c>
      <c r="S22" s="119">
        <v>3500</v>
      </c>
      <c r="T22" s="114" t="s">
        <v>52</v>
      </c>
      <c r="U22" s="124">
        <v>7000</v>
      </c>
    </row>
    <row r="23" spans="1:21" s="74" customFormat="1" ht="21.75" customHeight="1" hidden="1">
      <c r="A23" s="101"/>
      <c r="B23" s="102"/>
      <c r="C23" s="103"/>
      <c r="D23" s="104"/>
      <c r="E23" s="104"/>
      <c r="F23" s="104"/>
      <c r="G23" s="105"/>
      <c r="H23" s="106"/>
      <c r="I23" s="103" t="s">
        <v>18</v>
      </c>
      <c r="J23" s="107"/>
      <c r="K23" s="108" t="s">
        <v>53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4" spans="1:21" s="74" customFormat="1" ht="42.75" customHeight="1" hidden="1">
      <c r="A24" s="75">
        <v>455</v>
      </c>
      <c r="B24" s="76"/>
      <c r="C24" s="130">
        <v>6</v>
      </c>
      <c r="D24" s="64"/>
      <c r="E24" s="64"/>
      <c r="F24" s="64"/>
      <c r="G24" s="65"/>
      <c r="H24" s="131">
        <v>900123</v>
      </c>
      <c r="I24" s="67"/>
      <c r="J24" s="67"/>
      <c r="K24" s="132" t="s">
        <v>54</v>
      </c>
      <c r="L24" s="83"/>
      <c r="M24" s="133">
        <v>2031</v>
      </c>
      <c r="N24" s="134">
        <v>2500</v>
      </c>
      <c r="O24" s="64">
        <v>2032</v>
      </c>
      <c r="P24" s="135">
        <v>5000</v>
      </c>
      <c r="Q24" s="83"/>
      <c r="R24" s="133">
        <v>2033</v>
      </c>
      <c r="S24" s="134">
        <v>1800</v>
      </c>
      <c r="T24" s="64">
        <v>2034</v>
      </c>
      <c r="U24" s="136">
        <v>3600</v>
      </c>
    </row>
    <row r="25" spans="1:21" s="74" customFormat="1" ht="43.5" customHeight="1" hidden="1">
      <c r="A25" s="75">
        <v>456</v>
      </c>
      <c r="B25" s="76"/>
      <c r="C25" s="137">
        <v>6</v>
      </c>
      <c r="D25" s="78"/>
      <c r="E25" s="78"/>
      <c r="F25" s="78"/>
      <c r="G25" s="79"/>
      <c r="H25" s="89">
        <v>900172</v>
      </c>
      <c r="I25" s="81"/>
      <c r="J25" s="81"/>
      <c r="K25" s="138" t="s">
        <v>55</v>
      </c>
      <c r="L25" s="83"/>
      <c r="M25" s="139">
        <v>2031</v>
      </c>
      <c r="N25" s="85">
        <v>2500</v>
      </c>
      <c r="O25" s="78">
        <v>2032</v>
      </c>
      <c r="P25" s="87">
        <v>5000</v>
      </c>
      <c r="Q25" s="83"/>
      <c r="R25" s="139">
        <v>2033</v>
      </c>
      <c r="S25" s="85">
        <v>1800</v>
      </c>
      <c r="T25" s="78">
        <v>2034</v>
      </c>
      <c r="U25" s="88">
        <v>3600</v>
      </c>
    </row>
    <row r="26" spans="1:21" s="74" customFormat="1" ht="30" customHeight="1" hidden="1">
      <c r="A26" s="75"/>
      <c r="B26" s="76"/>
      <c r="C26" s="137">
        <v>4</v>
      </c>
      <c r="D26" s="78"/>
      <c r="E26" s="78"/>
      <c r="F26" s="78"/>
      <c r="G26" s="79"/>
      <c r="H26" s="89">
        <v>900205</v>
      </c>
      <c r="I26" s="81"/>
      <c r="J26" s="81"/>
      <c r="K26" s="138" t="s">
        <v>56</v>
      </c>
      <c r="L26" s="83"/>
      <c r="M26" s="139">
        <v>2031</v>
      </c>
      <c r="N26" s="85">
        <v>2500</v>
      </c>
      <c r="O26" s="78">
        <v>2032</v>
      </c>
      <c r="P26" s="87">
        <v>5000</v>
      </c>
      <c r="Q26" s="83"/>
      <c r="R26" s="139">
        <v>2033</v>
      </c>
      <c r="S26" s="85">
        <v>1800</v>
      </c>
      <c r="T26" s="78">
        <v>2034</v>
      </c>
      <c r="U26" s="88">
        <v>3600</v>
      </c>
    </row>
    <row r="27" spans="1:21" s="74" customFormat="1" ht="30" customHeight="1" hidden="1">
      <c r="A27" s="75">
        <v>457</v>
      </c>
      <c r="B27" s="76"/>
      <c r="C27" s="140">
        <v>6</v>
      </c>
      <c r="D27" s="91"/>
      <c r="E27" s="91"/>
      <c r="F27" s="91"/>
      <c r="G27" s="92"/>
      <c r="H27" s="93">
        <v>900130</v>
      </c>
      <c r="I27" s="94"/>
      <c r="J27" s="94"/>
      <c r="K27" s="141" t="s">
        <v>57</v>
      </c>
      <c r="L27" s="83"/>
      <c r="M27" s="142">
        <v>2031</v>
      </c>
      <c r="N27" s="97">
        <v>2500</v>
      </c>
      <c r="O27" s="91">
        <v>2032</v>
      </c>
      <c r="P27" s="99">
        <v>5000</v>
      </c>
      <c r="Q27" s="83"/>
      <c r="R27" s="142">
        <v>2033</v>
      </c>
      <c r="S27" s="97">
        <v>1800</v>
      </c>
      <c r="T27" s="91">
        <v>2034</v>
      </c>
      <c r="U27" s="100">
        <v>3600</v>
      </c>
    </row>
    <row r="28" spans="1:21" s="74" customFormat="1" ht="21" customHeight="1" hidden="1">
      <c r="A28" s="101"/>
      <c r="B28" s="102"/>
      <c r="C28" s="103"/>
      <c r="D28" s="104"/>
      <c r="E28" s="104"/>
      <c r="F28" s="104"/>
      <c r="G28" s="105"/>
      <c r="H28" s="106"/>
      <c r="I28" s="103" t="s">
        <v>20</v>
      </c>
      <c r="J28" s="107"/>
      <c r="K28" s="108" t="s">
        <v>58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s="74" customFormat="1" ht="30" customHeight="1" hidden="1">
      <c r="A29" s="143" t="s">
        <v>59</v>
      </c>
      <c r="B29" s="144"/>
      <c r="C29" s="112">
        <v>6</v>
      </c>
      <c r="D29" s="113"/>
      <c r="E29" s="113"/>
      <c r="F29" s="113"/>
      <c r="G29" s="114"/>
      <c r="H29" s="115">
        <v>900097</v>
      </c>
      <c r="I29" s="116" t="s">
        <v>20</v>
      </c>
      <c r="J29" s="116"/>
      <c r="K29" s="117" t="s">
        <v>60</v>
      </c>
      <c r="L29" s="83"/>
      <c r="M29" s="122" t="s">
        <v>61</v>
      </c>
      <c r="N29" s="119">
        <v>2500</v>
      </c>
      <c r="O29" s="123" t="s">
        <v>62</v>
      </c>
      <c r="P29" s="121">
        <v>5000</v>
      </c>
      <c r="Q29" s="83"/>
      <c r="R29" s="122" t="s">
        <v>63</v>
      </c>
      <c r="S29" s="119">
        <v>1800</v>
      </c>
      <c r="T29" s="123" t="s">
        <v>64</v>
      </c>
      <c r="U29" s="124">
        <v>3600</v>
      </c>
    </row>
    <row r="30" spans="2:21" s="145" customFormat="1" ht="21" customHeight="1" hidden="1">
      <c r="B30" s="146"/>
      <c r="C30" s="147" t="s">
        <v>65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7" ht="20.25" customHeight="1" hidden="1">
      <c r="A31" s="148"/>
      <c r="B31" s="76"/>
      <c r="C31" s="103"/>
      <c r="D31" s="104"/>
      <c r="E31" s="104"/>
      <c r="F31" s="104"/>
      <c r="G31" s="105"/>
      <c r="H31" s="106"/>
      <c r="I31" s="103" t="s">
        <v>66</v>
      </c>
      <c r="J31" s="107"/>
      <c r="K31" s="108" t="s">
        <v>67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AA31" s="149"/>
    </row>
    <row r="32" spans="1:27" ht="30.75" customHeight="1" hidden="1">
      <c r="A32" s="150">
        <v>460</v>
      </c>
      <c r="B32" s="151"/>
      <c r="C32" s="152">
        <v>5</v>
      </c>
      <c r="D32" s="120"/>
      <c r="E32" s="120"/>
      <c r="F32" s="120"/>
      <c r="G32" s="153">
        <v>527</v>
      </c>
      <c r="H32" s="154">
        <v>900039</v>
      </c>
      <c r="I32" s="116" t="s">
        <v>66</v>
      </c>
      <c r="J32" s="116"/>
      <c r="K32" s="155" t="s">
        <v>68</v>
      </c>
      <c r="L32" s="83"/>
      <c r="M32" s="156" t="s">
        <v>69</v>
      </c>
      <c r="N32" s="119">
        <v>3500</v>
      </c>
      <c r="O32" s="123" t="s">
        <v>70</v>
      </c>
      <c r="P32" s="124">
        <v>7000</v>
      </c>
      <c r="Q32" s="83"/>
      <c r="R32" s="156" t="s">
        <v>71</v>
      </c>
      <c r="S32" s="119">
        <v>2500</v>
      </c>
      <c r="T32" s="123" t="s">
        <v>72</v>
      </c>
      <c r="U32" s="124">
        <v>5000</v>
      </c>
      <c r="AA32" s="149"/>
    </row>
    <row r="33" spans="1:21" s="165" customFormat="1" ht="13.5" customHeight="1" hidden="1">
      <c r="A33" s="157" t="s">
        <v>18</v>
      </c>
      <c r="B33" s="158" t="s">
        <v>19</v>
      </c>
      <c r="C33" s="159">
        <v>1</v>
      </c>
      <c r="D33" s="113" t="s">
        <v>20</v>
      </c>
      <c r="E33" s="113" t="s">
        <v>21</v>
      </c>
      <c r="F33" s="113" t="s">
        <v>22</v>
      </c>
      <c r="G33" s="114" t="s">
        <v>23</v>
      </c>
      <c r="H33" s="160" t="s">
        <v>20</v>
      </c>
      <c r="I33" s="161"/>
      <c r="J33" s="161"/>
      <c r="K33" s="162" t="s">
        <v>24</v>
      </c>
      <c r="L33" s="163"/>
      <c r="M33" s="156" t="s">
        <v>25</v>
      </c>
      <c r="N33" s="113">
        <v>4</v>
      </c>
      <c r="O33" s="123" t="s">
        <v>26</v>
      </c>
      <c r="P33" s="164">
        <v>6</v>
      </c>
      <c r="Q33" s="163"/>
      <c r="R33" s="156" t="s">
        <v>27</v>
      </c>
      <c r="S33" s="113">
        <v>8</v>
      </c>
      <c r="T33" s="123" t="s">
        <v>28</v>
      </c>
      <c r="U33" s="164">
        <v>10</v>
      </c>
    </row>
    <row r="34" spans="1:21" ht="20.25" customHeight="1" hidden="1">
      <c r="A34" s="101"/>
      <c r="B34" s="102"/>
      <c r="C34" s="103"/>
      <c r="D34" s="104"/>
      <c r="E34" s="104"/>
      <c r="F34" s="104"/>
      <c r="G34" s="105"/>
      <c r="H34" s="106"/>
      <c r="I34" s="103" t="s">
        <v>66</v>
      </c>
      <c r="J34" s="107"/>
      <c r="K34" s="166" t="s">
        <v>73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s="15" customFormat="1" ht="40.5" customHeight="1" hidden="1">
      <c r="A35" s="167" t="s">
        <v>74</v>
      </c>
      <c r="B35" s="168" t="s">
        <v>75</v>
      </c>
      <c r="C35" s="169">
        <v>4</v>
      </c>
      <c r="D35" s="66" t="s">
        <v>76</v>
      </c>
      <c r="E35" s="66" t="s">
        <v>77</v>
      </c>
      <c r="F35" s="64">
        <v>55</v>
      </c>
      <c r="G35" s="170" t="s">
        <v>78</v>
      </c>
      <c r="H35" s="171">
        <v>900110</v>
      </c>
      <c r="I35" s="172" t="s">
        <v>79</v>
      </c>
      <c r="J35" s="172"/>
      <c r="K35" s="132" t="s">
        <v>80</v>
      </c>
      <c r="L35" s="173"/>
      <c r="M35" s="174" t="s">
        <v>81</v>
      </c>
      <c r="N35" s="134">
        <v>4500</v>
      </c>
      <c r="O35" s="65" t="s">
        <v>82</v>
      </c>
      <c r="P35" s="175">
        <v>9000</v>
      </c>
      <c r="Q35" s="173"/>
      <c r="R35" s="174" t="s">
        <v>83</v>
      </c>
      <c r="S35" s="134">
        <v>3500</v>
      </c>
      <c r="T35" s="65" t="s">
        <v>84</v>
      </c>
      <c r="U35" s="136">
        <v>7000</v>
      </c>
    </row>
    <row r="36" spans="1:21" s="15" customFormat="1" ht="39.75" customHeight="1" hidden="1">
      <c r="A36" s="167" t="s">
        <v>74</v>
      </c>
      <c r="B36" s="168" t="s">
        <v>75</v>
      </c>
      <c r="C36" s="176">
        <v>4</v>
      </c>
      <c r="D36" s="177" t="s">
        <v>76</v>
      </c>
      <c r="E36" s="177" t="s">
        <v>77</v>
      </c>
      <c r="F36" s="91">
        <v>55</v>
      </c>
      <c r="G36" s="178" t="s">
        <v>78</v>
      </c>
      <c r="H36" s="179">
        <v>900110</v>
      </c>
      <c r="I36" s="180" t="s">
        <v>79</v>
      </c>
      <c r="J36" s="180"/>
      <c r="K36" s="141" t="s">
        <v>85</v>
      </c>
      <c r="L36" s="173"/>
      <c r="M36" s="181" t="s">
        <v>86</v>
      </c>
      <c r="N36" s="97">
        <v>9500</v>
      </c>
      <c r="O36" s="92" t="s">
        <v>87</v>
      </c>
      <c r="P36" s="182">
        <v>14000</v>
      </c>
      <c r="Q36" s="173"/>
      <c r="R36" s="181" t="s">
        <v>88</v>
      </c>
      <c r="S36" s="97">
        <v>7500</v>
      </c>
      <c r="T36" s="92" t="s">
        <v>89</v>
      </c>
      <c r="U36" s="100">
        <v>10000</v>
      </c>
    </row>
    <row r="37" spans="1:21" s="15" customFormat="1" ht="39.75" customHeight="1" hidden="1">
      <c r="A37" s="167" t="s">
        <v>74</v>
      </c>
      <c r="B37" s="168" t="s">
        <v>75</v>
      </c>
      <c r="C37" s="176">
        <v>4</v>
      </c>
      <c r="D37" s="177" t="s">
        <v>76</v>
      </c>
      <c r="E37" s="177" t="s">
        <v>77</v>
      </c>
      <c r="F37" s="91">
        <v>55</v>
      </c>
      <c r="G37" s="178" t="s">
        <v>78</v>
      </c>
      <c r="H37" s="179">
        <v>900110</v>
      </c>
      <c r="I37" s="180" t="s">
        <v>79</v>
      </c>
      <c r="J37" s="180"/>
      <c r="K37" s="141" t="s">
        <v>90</v>
      </c>
      <c r="L37" s="173"/>
      <c r="M37" s="174" t="s">
        <v>81</v>
      </c>
      <c r="N37" s="134">
        <v>4500</v>
      </c>
      <c r="O37" s="65" t="s">
        <v>82</v>
      </c>
      <c r="P37" s="175">
        <v>9000</v>
      </c>
      <c r="Q37" s="173"/>
      <c r="R37" s="174" t="s">
        <v>83</v>
      </c>
      <c r="S37" s="134">
        <v>3500</v>
      </c>
      <c r="T37" s="65" t="s">
        <v>84</v>
      </c>
      <c r="U37" s="136">
        <v>7000</v>
      </c>
    </row>
    <row r="38" spans="1:21" s="74" customFormat="1" ht="23.25" customHeight="1" hidden="1">
      <c r="A38" s="101"/>
      <c r="B38" s="102"/>
      <c r="C38" s="103"/>
      <c r="D38" s="104"/>
      <c r="E38" s="104"/>
      <c r="F38" s="104"/>
      <c r="G38" s="105"/>
      <c r="H38" s="106"/>
      <c r="I38" s="103" t="s">
        <v>91</v>
      </c>
      <c r="J38" s="107"/>
      <c r="K38" s="108" t="s">
        <v>92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s="189" customFormat="1" ht="40.5" customHeight="1" hidden="1">
      <c r="A39" s="183" t="s">
        <v>93</v>
      </c>
      <c r="B39" s="184"/>
      <c r="C39" s="63">
        <v>4</v>
      </c>
      <c r="D39" s="185"/>
      <c r="E39" s="185"/>
      <c r="F39" s="185"/>
      <c r="G39" s="186"/>
      <c r="H39" s="131">
        <v>900221</v>
      </c>
      <c r="I39" s="187" t="s">
        <v>91</v>
      </c>
      <c r="J39" s="187"/>
      <c r="K39" s="188" t="s">
        <v>94</v>
      </c>
      <c r="L39" s="127"/>
      <c r="M39" s="174" t="s">
        <v>95</v>
      </c>
      <c r="N39" s="134">
        <v>4500</v>
      </c>
      <c r="O39" s="65" t="s">
        <v>96</v>
      </c>
      <c r="P39" s="175">
        <v>9000</v>
      </c>
      <c r="Q39" s="127"/>
      <c r="R39" s="174" t="s">
        <v>97</v>
      </c>
      <c r="S39" s="134">
        <v>3500</v>
      </c>
      <c r="T39" s="65" t="s">
        <v>98</v>
      </c>
      <c r="U39" s="136">
        <v>7000</v>
      </c>
    </row>
    <row r="40" spans="1:21" s="189" customFormat="1" ht="42" customHeight="1" hidden="1">
      <c r="A40" s="183" t="s">
        <v>93</v>
      </c>
      <c r="B40" s="184"/>
      <c r="C40" s="90">
        <v>4</v>
      </c>
      <c r="D40" s="190"/>
      <c r="E40" s="190"/>
      <c r="F40" s="190"/>
      <c r="G40" s="98"/>
      <c r="H40" s="93">
        <v>900221</v>
      </c>
      <c r="I40" s="191" t="s">
        <v>91</v>
      </c>
      <c r="J40" s="191"/>
      <c r="K40" s="192" t="s">
        <v>99</v>
      </c>
      <c r="L40" s="127"/>
      <c r="M40" s="181" t="s">
        <v>100</v>
      </c>
      <c r="N40" s="97">
        <v>9500</v>
      </c>
      <c r="O40" s="92" t="s">
        <v>101</v>
      </c>
      <c r="P40" s="182">
        <v>14000</v>
      </c>
      <c r="Q40" s="127"/>
      <c r="R40" s="181" t="s">
        <v>102</v>
      </c>
      <c r="S40" s="97">
        <v>7500</v>
      </c>
      <c r="T40" s="92" t="s">
        <v>103</v>
      </c>
      <c r="U40" s="100">
        <v>10000</v>
      </c>
    </row>
    <row r="41" spans="1:21" s="74" customFormat="1" ht="20.25" customHeight="1" hidden="1">
      <c r="A41" s="193"/>
      <c r="B41" s="194"/>
      <c r="C41" s="103"/>
      <c r="D41" s="104"/>
      <c r="E41" s="104"/>
      <c r="F41" s="104"/>
      <c r="G41" s="105"/>
      <c r="H41" s="195"/>
      <c r="I41" s="103" t="s">
        <v>104</v>
      </c>
      <c r="J41" s="107"/>
      <c r="K41" s="108" t="s">
        <v>105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s="74" customFormat="1" ht="30" customHeight="1" hidden="1">
      <c r="A42" s="143" t="s">
        <v>106</v>
      </c>
      <c r="B42" s="144"/>
      <c r="C42" s="152">
        <v>4</v>
      </c>
      <c r="D42" s="113"/>
      <c r="E42" s="113"/>
      <c r="F42" s="113"/>
      <c r="G42" s="114"/>
      <c r="H42" s="160">
        <v>900239</v>
      </c>
      <c r="I42" s="196"/>
      <c r="J42" s="196"/>
      <c r="K42" s="197" t="s">
        <v>107</v>
      </c>
      <c r="L42" s="198"/>
      <c r="M42" s="123" t="s">
        <v>108</v>
      </c>
      <c r="N42" s="119">
        <v>4500</v>
      </c>
      <c r="O42" s="123" t="s">
        <v>109</v>
      </c>
      <c r="P42" s="129">
        <v>9000</v>
      </c>
      <c r="Q42" s="127"/>
      <c r="R42" s="122" t="s">
        <v>110</v>
      </c>
      <c r="S42" s="119">
        <v>3500</v>
      </c>
      <c r="T42" s="123" t="s">
        <v>111</v>
      </c>
      <c r="U42" s="124">
        <v>7000</v>
      </c>
    </row>
    <row r="43" spans="1:21" s="60" customFormat="1" ht="21" customHeight="1" hidden="1">
      <c r="A43" s="145"/>
      <c r="B43" s="146"/>
      <c r="C43" s="147" t="s">
        <v>112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20.25" customHeight="1" hidden="1">
      <c r="A44" s="148"/>
      <c r="B44" s="76"/>
      <c r="C44" s="103"/>
      <c r="D44" s="104"/>
      <c r="E44" s="104"/>
      <c r="F44" s="104"/>
      <c r="G44" s="105"/>
      <c r="H44" s="106"/>
      <c r="I44" s="103" t="s">
        <v>113</v>
      </c>
      <c r="J44" s="107"/>
      <c r="K44" s="108" t="s">
        <v>114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1" ht="30" customHeight="1" hidden="1">
      <c r="A45" s="75">
        <v>476</v>
      </c>
      <c r="B45" s="76"/>
      <c r="C45" s="152">
        <v>6</v>
      </c>
      <c r="D45" s="120"/>
      <c r="E45" s="120"/>
      <c r="F45" s="120"/>
      <c r="G45" s="123"/>
      <c r="H45" s="115">
        <v>900226</v>
      </c>
      <c r="I45" s="116" t="s">
        <v>113</v>
      </c>
      <c r="J45" s="116"/>
      <c r="K45" s="117" t="s">
        <v>115</v>
      </c>
      <c r="L45" s="83"/>
      <c r="M45" s="128" t="s">
        <v>116</v>
      </c>
      <c r="N45" s="119">
        <v>2500</v>
      </c>
      <c r="O45" s="114" t="s">
        <v>117</v>
      </c>
      <c r="P45" s="121">
        <v>5000</v>
      </c>
      <c r="Q45" s="83"/>
      <c r="R45" s="128" t="s">
        <v>118</v>
      </c>
      <c r="S45" s="119">
        <v>1800</v>
      </c>
      <c r="T45" s="114" t="s">
        <v>119</v>
      </c>
      <c r="U45" s="124">
        <v>3600</v>
      </c>
    </row>
    <row r="46" spans="1:21" ht="20.25" customHeight="1" hidden="1">
      <c r="A46" s="101"/>
      <c r="B46" s="102"/>
      <c r="C46" s="103"/>
      <c r="D46" s="104"/>
      <c r="E46" s="104"/>
      <c r="F46" s="104"/>
      <c r="G46" s="105"/>
      <c r="H46" s="106"/>
      <c r="I46" s="103" t="s">
        <v>120</v>
      </c>
      <c r="J46" s="107"/>
      <c r="K46" s="108" t="s">
        <v>121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30" customHeight="1" hidden="1">
      <c r="A47" s="199">
        <v>477</v>
      </c>
      <c r="B47" s="200"/>
      <c r="C47" s="152">
        <v>5</v>
      </c>
      <c r="D47" s="120"/>
      <c r="E47" s="120"/>
      <c r="F47" s="120"/>
      <c r="G47" s="123"/>
      <c r="H47" s="115">
        <v>900225</v>
      </c>
      <c r="I47" s="116" t="s">
        <v>113</v>
      </c>
      <c r="J47" s="116"/>
      <c r="K47" s="117" t="s">
        <v>122</v>
      </c>
      <c r="L47" s="83"/>
      <c r="M47" s="122" t="s">
        <v>123</v>
      </c>
      <c r="N47" s="119">
        <v>3500</v>
      </c>
      <c r="O47" s="123" t="s">
        <v>124</v>
      </c>
      <c r="P47" s="121">
        <v>7000</v>
      </c>
      <c r="Q47" s="83"/>
      <c r="R47" s="122" t="s">
        <v>125</v>
      </c>
      <c r="S47" s="119">
        <v>2500</v>
      </c>
      <c r="T47" s="123" t="s">
        <v>126</v>
      </c>
      <c r="U47" s="124">
        <v>5000</v>
      </c>
    </row>
    <row r="48" spans="1:21" s="60" customFormat="1" ht="18.75" customHeight="1">
      <c r="A48" s="148"/>
      <c r="B48" s="76"/>
      <c r="C48" s="201" t="s">
        <v>127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1:21" s="74" customFormat="1" ht="21.75" customHeight="1">
      <c r="A49" s="148"/>
      <c r="B49" s="76"/>
      <c r="C49" s="202"/>
      <c r="D49" s="165"/>
      <c r="E49" s="165"/>
      <c r="F49" s="165"/>
      <c r="G49" s="203"/>
      <c r="H49" s="204"/>
      <c r="I49" s="205" t="s">
        <v>113</v>
      </c>
      <c r="J49" s="148"/>
      <c r="K49" s="206" t="s">
        <v>128</v>
      </c>
      <c r="L49" s="207"/>
      <c r="M49" s="208"/>
      <c r="N49" s="207"/>
      <c r="O49" s="208"/>
      <c r="P49" s="207"/>
      <c r="Q49" s="207"/>
      <c r="R49" s="208"/>
      <c r="S49" s="207"/>
      <c r="T49" s="208"/>
      <c r="U49" s="207"/>
    </row>
    <row r="50" spans="1:21" s="74" customFormat="1" ht="51" customHeight="1" hidden="1">
      <c r="A50" s="110" t="s">
        <v>129</v>
      </c>
      <c r="B50" s="111"/>
      <c r="C50" s="209">
        <v>4</v>
      </c>
      <c r="D50" s="210"/>
      <c r="E50" s="210"/>
      <c r="F50" s="210"/>
      <c r="G50" s="211"/>
      <c r="H50" s="212">
        <v>900116</v>
      </c>
      <c r="I50" s="213"/>
      <c r="J50" s="213"/>
      <c r="K50" s="214" t="s">
        <v>130</v>
      </c>
      <c r="L50" s="215"/>
      <c r="M50" s="216" t="s">
        <v>131</v>
      </c>
      <c r="N50" s="217">
        <v>4500</v>
      </c>
      <c r="O50" s="218" t="s">
        <v>132</v>
      </c>
      <c r="P50" s="219">
        <v>9000</v>
      </c>
      <c r="Q50" s="215"/>
      <c r="R50" s="216" t="s">
        <v>133</v>
      </c>
      <c r="S50" s="217">
        <v>3500</v>
      </c>
      <c r="T50" s="218" t="s">
        <v>134</v>
      </c>
      <c r="U50" s="220">
        <v>7000</v>
      </c>
    </row>
    <row r="51" spans="1:21" s="74" customFormat="1" ht="43.5" customHeight="1" hidden="1">
      <c r="A51" s="125" t="s">
        <v>135</v>
      </c>
      <c r="B51" s="126"/>
      <c r="C51" s="221">
        <v>4</v>
      </c>
      <c r="D51" s="222"/>
      <c r="E51" s="222"/>
      <c r="F51" s="222"/>
      <c r="G51" s="223"/>
      <c r="H51" s="224">
        <v>900104</v>
      </c>
      <c r="I51" s="225"/>
      <c r="J51" s="225"/>
      <c r="K51" s="226" t="s">
        <v>136</v>
      </c>
      <c r="L51" s="215"/>
      <c r="M51" s="227" t="s">
        <v>131</v>
      </c>
      <c r="N51" s="228">
        <v>4500</v>
      </c>
      <c r="O51" s="229" t="s">
        <v>132</v>
      </c>
      <c r="P51" s="230">
        <v>9000</v>
      </c>
      <c r="Q51" s="215"/>
      <c r="R51" s="227" t="s">
        <v>133</v>
      </c>
      <c r="S51" s="228">
        <v>3500</v>
      </c>
      <c r="T51" s="229" t="s">
        <v>134</v>
      </c>
      <c r="U51" s="231">
        <v>7000</v>
      </c>
    </row>
    <row r="52" spans="1:21" s="165" customFormat="1" ht="13.5" customHeight="1" hidden="1">
      <c r="A52" s="157" t="s">
        <v>18</v>
      </c>
      <c r="B52" s="158" t="s">
        <v>19</v>
      </c>
      <c r="C52" s="232">
        <v>1</v>
      </c>
      <c r="D52" s="233" t="s">
        <v>20</v>
      </c>
      <c r="E52" s="233" t="s">
        <v>21</v>
      </c>
      <c r="F52" s="233" t="s">
        <v>22</v>
      </c>
      <c r="G52" s="234" t="s">
        <v>23</v>
      </c>
      <c r="H52" s="235" t="s">
        <v>20</v>
      </c>
      <c r="I52" s="236"/>
      <c r="J52" s="236"/>
      <c r="K52" s="234" t="s">
        <v>24</v>
      </c>
      <c r="L52" s="237"/>
      <c r="M52" s="238" t="s">
        <v>25</v>
      </c>
      <c r="N52" s="233">
        <v>4</v>
      </c>
      <c r="O52" s="238" t="s">
        <v>26</v>
      </c>
      <c r="P52" s="239">
        <v>6</v>
      </c>
      <c r="Q52" s="240"/>
      <c r="R52" s="241" t="s">
        <v>27</v>
      </c>
      <c r="S52" s="233">
        <v>8</v>
      </c>
      <c r="T52" s="238" t="s">
        <v>28</v>
      </c>
      <c r="U52" s="242">
        <v>10</v>
      </c>
    </row>
    <row r="53" spans="1:21" s="74" customFormat="1" ht="30.75" customHeight="1">
      <c r="A53" s="125" t="s">
        <v>135</v>
      </c>
      <c r="B53" s="126"/>
      <c r="C53" s="221">
        <v>4</v>
      </c>
      <c r="D53" s="222"/>
      <c r="E53" s="222"/>
      <c r="F53" s="222"/>
      <c r="G53" s="223"/>
      <c r="H53" s="224">
        <v>900104</v>
      </c>
      <c r="I53" s="225"/>
      <c r="J53" s="225"/>
      <c r="K53" s="226" t="s">
        <v>137</v>
      </c>
      <c r="L53" s="215"/>
      <c r="M53" s="227" t="s">
        <v>131</v>
      </c>
      <c r="N53" s="228">
        <v>4500</v>
      </c>
      <c r="O53" s="229" t="s">
        <v>132</v>
      </c>
      <c r="P53" s="230">
        <v>9000</v>
      </c>
      <c r="Q53" s="215"/>
      <c r="R53" s="227" t="s">
        <v>133</v>
      </c>
      <c r="S53" s="228">
        <v>3500</v>
      </c>
      <c r="T53" s="229" t="s">
        <v>134</v>
      </c>
      <c r="U53" s="231">
        <v>7000</v>
      </c>
    </row>
    <row r="54" spans="1:21" s="74" customFormat="1" ht="21.75" customHeight="1">
      <c r="A54" s="101"/>
      <c r="B54" s="102"/>
      <c r="C54" s="202"/>
      <c r="D54" s="165"/>
      <c r="E54" s="165"/>
      <c r="F54" s="165"/>
      <c r="G54" s="203"/>
      <c r="H54" s="204"/>
      <c r="I54" s="205" t="s">
        <v>138</v>
      </c>
      <c r="J54" s="148"/>
      <c r="K54" s="206" t="s">
        <v>139</v>
      </c>
      <c r="L54" s="207"/>
      <c r="M54" s="208"/>
      <c r="N54" s="207"/>
      <c r="O54" s="208"/>
      <c r="P54" s="207"/>
      <c r="Q54" s="207"/>
      <c r="R54" s="208"/>
      <c r="S54" s="207"/>
      <c r="T54" s="208"/>
      <c r="U54" s="207"/>
    </row>
    <row r="55" spans="1:21" ht="30" customHeight="1" hidden="1">
      <c r="A55" s="243" t="s">
        <v>140</v>
      </c>
      <c r="B55" s="244" t="s">
        <v>141</v>
      </c>
      <c r="C55" s="245">
        <v>6</v>
      </c>
      <c r="D55" s="246" t="s">
        <v>76</v>
      </c>
      <c r="E55" s="246" t="s">
        <v>77</v>
      </c>
      <c r="F55" s="247">
        <v>6</v>
      </c>
      <c r="G55" s="248">
        <v>325</v>
      </c>
      <c r="H55" s="212">
        <v>900102</v>
      </c>
      <c r="I55" s="249" t="s">
        <v>142</v>
      </c>
      <c r="J55" s="249"/>
      <c r="K55" s="214" t="s">
        <v>143</v>
      </c>
      <c r="L55" s="250"/>
      <c r="M55" s="216" t="s">
        <v>144</v>
      </c>
      <c r="N55" s="217">
        <v>2500</v>
      </c>
      <c r="O55" s="218" t="s">
        <v>145</v>
      </c>
      <c r="P55" s="251">
        <v>5000</v>
      </c>
      <c r="Q55" s="250"/>
      <c r="R55" s="216" t="s">
        <v>146</v>
      </c>
      <c r="S55" s="217">
        <v>1800</v>
      </c>
      <c r="T55" s="218" t="s">
        <v>147</v>
      </c>
      <c r="U55" s="220">
        <v>3600</v>
      </c>
    </row>
    <row r="56" spans="1:21" s="74" customFormat="1" ht="42" customHeight="1" hidden="1">
      <c r="A56" s="110" t="s">
        <v>148</v>
      </c>
      <c r="B56" s="111"/>
      <c r="C56" s="252">
        <v>6</v>
      </c>
      <c r="D56" s="253"/>
      <c r="E56" s="253"/>
      <c r="F56" s="253"/>
      <c r="G56" s="254"/>
      <c r="H56" s="255">
        <v>900105</v>
      </c>
      <c r="I56" s="256"/>
      <c r="J56" s="256"/>
      <c r="K56" s="257" t="s">
        <v>149</v>
      </c>
      <c r="L56" s="250"/>
      <c r="M56" s="258" t="s">
        <v>144</v>
      </c>
      <c r="N56" s="259">
        <v>2500</v>
      </c>
      <c r="O56" s="260" t="s">
        <v>145</v>
      </c>
      <c r="P56" s="261">
        <v>5000</v>
      </c>
      <c r="Q56" s="250"/>
      <c r="R56" s="258" t="s">
        <v>146</v>
      </c>
      <c r="S56" s="259">
        <v>1800</v>
      </c>
      <c r="T56" s="260" t="s">
        <v>147</v>
      </c>
      <c r="U56" s="262">
        <v>3600</v>
      </c>
    </row>
    <row r="57" spans="1:21" s="74" customFormat="1" ht="42" customHeight="1" hidden="1">
      <c r="A57" s="110" t="s">
        <v>150</v>
      </c>
      <c r="B57" s="111"/>
      <c r="C57" s="252">
        <v>6</v>
      </c>
      <c r="D57" s="253"/>
      <c r="E57" s="253"/>
      <c r="F57" s="253"/>
      <c r="G57" s="254"/>
      <c r="H57" s="255"/>
      <c r="I57" s="256"/>
      <c r="J57" s="256"/>
      <c r="K57" s="257" t="s">
        <v>151</v>
      </c>
      <c r="L57" s="250"/>
      <c r="M57" s="258" t="s">
        <v>144</v>
      </c>
      <c r="N57" s="259">
        <v>2500</v>
      </c>
      <c r="O57" s="260" t="s">
        <v>145</v>
      </c>
      <c r="P57" s="261">
        <v>5000</v>
      </c>
      <c r="Q57" s="250"/>
      <c r="R57" s="258" t="s">
        <v>146</v>
      </c>
      <c r="S57" s="259">
        <v>1800</v>
      </c>
      <c r="T57" s="260" t="s">
        <v>147</v>
      </c>
      <c r="U57" s="262">
        <v>3600</v>
      </c>
    </row>
    <row r="58" spans="1:21" s="74" customFormat="1" ht="53.25" customHeight="1">
      <c r="A58" s="110" t="s">
        <v>150</v>
      </c>
      <c r="B58" s="111"/>
      <c r="C58" s="252">
        <v>4</v>
      </c>
      <c r="D58" s="253"/>
      <c r="E58" s="253"/>
      <c r="F58" s="253"/>
      <c r="G58" s="254"/>
      <c r="H58" s="255"/>
      <c r="I58" s="256"/>
      <c r="J58" s="256"/>
      <c r="K58" s="257" t="s">
        <v>152</v>
      </c>
      <c r="L58" s="250"/>
      <c r="M58" s="258" t="s">
        <v>144</v>
      </c>
      <c r="N58" s="259">
        <v>2500</v>
      </c>
      <c r="O58" s="260" t="s">
        <v>145</v>
      </c>
      <c r="P58" s="261">
        <v>5000</v>
      </c>
      <c r="Q58" s="250"/>
      <c r="R58" s="258" t="s">
        <v>146</v>
      </c>
      <c r="S58" s="259">
        <v>1800</v>
      </c>
      <c r="T58" s="260" t="s">
        <v>147</v>
      </c>
      <c r="U58" s="262">
        <v>3600</v>
      </c>
    </row>
    <row r="59" spans="3:21" ht="30" customHeight="1" hidden="1">
      <c r="C59" s="263">
        <v>6</v>
      </c>
      <c r="D59" s="264"/>
      <c r="E59" s="264"/>
      <c r="F59" s="264"/>
      <c r="G59" s="229"/>
      <c r="H59" s="265"/>
      <c r="I59" s="266"/>
      <c r="J59" s="266"/>
      <c r="K59" s="226" t="s">
        <v>153</v>
      </c>
      <c r="L59" s="250"/>
      <c r="M59" s="227" t="s">
        <v>144</v>
      </c>
      <c r="N59" s="228">
        <v>2500</v>
      </c>
      <c r="O59" s="229" t="s">
        <v>145</v>
      </c>
      <c r="P59" s="267">
        <v>5000</v>
      </c>
      <c r="Q59" s="250"/>
      <c r="R59" s="227" t="s">
        <v>146</v>
      </c>
      <c r="S59" s="228">
        <v>1800</v>
      </c>
      <c r="T59" s="229" t="s">
        <v>147</v>
      </c>
      <c r="U59" s="231">
        <v>3600</v>
      </c>
    </row>
    <row r="60" spans="3:21" ht="54" customHeight="1" hidden="1">
      <c r="C60" s="263">
        <v>5</v>
      </c>
      <c r="D60" s="264"/>
      <c r="E60" s="264"/>
      <c r="F60" s="264"/>
      <c r="G60" s="229"/>
      <c r="H60" s="265"/>
      <c r="I60" s="266"/>
      <c r="J60" s="266"/>
      <c r="K60" s="226" t="s">
        <v>154</v>
      </c>
      <c r="L60" s="250"/>
      <c r="M60" s="227" t="s">
        <v>144</v>
      </c>
      <c r="N60" s="228">
        <v>2500</v>
      </c>
      <c r="O60" s="229" t="s">
        <v>145</v>
      </c>
      <c r="P60" s="267">
        <v>5000</v>
      </c>
      <c r="Q60" s="250"/>
      <c r="R60" s="227" t="s">
        <v>146</v>
      </c>
      <c r="S60" s="228">
        <v>1800</v>
      </c>
      <c r="T60" s="229" t="s">
        <v>147</v>
      </c>
      <c r="U60" s="231">
        <v>3600</v>
      </c>
    </row>
    <row r="61" spans="1:21" ht="24" customHeight="1" hidden="1">
      <c r="A61" s="101"/>
      <c r="B61" s="102"/>
      <c r="C61" s="202"/>
      <c r="D61" s="165"/>
      <c r="E61" s="165"/>
      <c r="F61" s="165"/>
      <c r="G61" s="203"/>
      <c r="H61" s="204"/>
      <c r="I61" s="205" t="s">
        <v>120</v>
      </c>
      <c r="J61" s="148"/>
      <c r="K61" s="206" t="s">
        <v>155</v>
      </c>
      <c r="L61" s="207"/>
      <c r="M61" s="208"/>
      <c r="N61" s="207"/>
      <c r="O61" s="208"/>
      <c r="P61" s="207"/>
      <c r="Q61" s="207"/>
      <c r="R61" s="208"/>
      <c r="S61" s="207"/>
      <c r="T61" s="208"/>
      <c r="U61" s="207"/>
    </row>
    <row r="62" spans="1:21" ht="30" customHeight="1" hidden="1">
      <c r="A62" s="268" t="s">
        <v>156</v>
      </c>
      <c r="B62" s="269" t="s">
        <v>157</v>
      </c>
      <c r="C62" s="245">
        <v>6</v>
      </c>
      <c r="D62" s="246" t="s">
        <v>76</v>
      </c>
      <c r="E62" s="246" t="s">
        <v>77</v>
      </c>
      <c r="F62" s="247">
        <v>2</v>
      </c>
      <c r="G62" s="248">
        <v>324</v>
      </c>
      <c r="H62" s="212">
        <v>900020</v>
      </c>
      <c r="I62" s="249" t="s">
        <v>120</v>
      </c>
      <c r="J62" s="249"/>
      <c r="K62" s="270" t="s">
        <v>158</v>
      </c>
      <c r="L62" s="250"/>
      <c r="M62" s="216" t="s">
        <v>159</v>
      </c>
      <c r="N62" s="217">
        <v>2500</v>
      </c>
      <c r="O62" s="218" t="s">
        <v>160</v>
      </c>
      <c r="P62" s="251">
        <v>5000</v>
      </c>
      <c r="Q62" s="250"/>
      <c r="R62" s="216" t="s">
        <v>161</v>
      </c>
      <c r="S62" s="217">
        <v>1800</v>
      </c>
      <c r="T62" s="218" t="s">
        <v>162</v>
      </c>
      <c r="U62" s="220">
        <v>3600</v>
      </c>
    </row>
    <row r="63" spans="1:21" s="74" customFormat="1" ht="30" customHeight="1" hidden="1">
      <c r="A63" s="143" t="s">
        <v>163</v>
      </c>
      <c r="B63" s="144"/>
      <c r="C63" s="221">
        <v>6</v>
      </c>
      <c r="D63" s="222"/>
      <c r="E63" s="222"/>
      <c r="F63" s="222"/>
      <c r="G63" s="223"/>
      <c r="H63" s="271"/>
      <c r="I63" s="225"/>
      <c r="J63" s="225"/>
      <c r="K63" s="272" t="s">
        <v>164</v>
      </c>
      <c r="L63" s="250"/>
      <c r="M63" s="273" t="s">
        <v>159</v>
      </c>
      <c r="N63" s="228">
        <v>2500</v>
      </c>
      <c r="O63" s="229" t="s">
        <v>160</v>
      </c>
      <c r="P63" s="267">
        <v>5000</v>
      </c>
      <c r="Q63" s="250"/>
      <c r="R63" s="227" t="s">
        <v>161</v>
      </c>
      <c r="S63" s="228">
        <v>1800</v>
      </c>
      <c r="T63" s="229" t="s">
        <v>162</v>
      </c>
      <c r="U63" s="231">
        <v>3600</v>
      </c>
    </row>
    <row r="64" ht="2.25" customHeight="1" hidden="1"/>
    <row r="65" spans="1:21" s="60" customFormat="1" ht="18.75" customHeight="1" hidden="1">
      <c r="A65" s="148"/>
      <c r="B65" s="76"/>
      <c r="C65" s="207" t="s">
        <v>165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</row>
    <row r="66" spans="1:21" ht="20.25" customHeight="1" hidden="1">
      <c r="A66" s="148"/>
      <c r="B66" s="76"/>
      <c r="C66" s="202"/>
      <c r="D66" s="165"/>
      <c r="E66" s="165"/>
      <c r="F66" s="165"/>
      <c r="G66" s="203"/>
      <c r="H66" s="204"/>
      <c r="I66" s="205" t="s">
        <v>113</v>
      </c>
      <c r="J66" s="148"/>
      <c r="K66" s="206" t="s">
        <v>166</v>
      </c>
      <c r="L66" s="207"/>
      <c r="M66" s="208"/>
      <c r="N66" s="207"/>
      <c r="O66" s="208"/>
      <c r="P66" s="207"/>
      <c r="Q66" s="207"/>
      <c r="R66" s="208"/>
      <c r="S66" s="207"/>
      <c r="T66" s="208"/>
      <c r="U66" s="207"/>
    </row>
    <row r="67" spans="1:21" s="15" customFormat="1" ht="39" customHeight="1" hidden="1">
      <c r="A67" s="274" t="s">
        <v>167</v>
      </c>
      <c r="B67" s="275" t="s">
        <v>168</v>
      </c>
      <c r="C67" s="245">
        <v>4</v>
      </c>
      <c r="D67" s="247"/>
      <c r="E67" s="247"/>
      <c r="F67" s="247"/>
      <c r="G67" s="218"/>
      <c r="H67" s="276">
        <v>900154</v>
      </c>
      <c r="I67" s="213" t="s">
        <v>169</v>
      </c>
      <c r="J67" s="213"/>
      <c r="K67" s="277" t="s">
        <v>170</v>
      </c>
      <c r="L67" s="215"/>
      <c r="M67" s="278" t="s">
        <v>171</v>
      </c>
      <c r="N67" s="217">
        <v>4500</v>
      </c>
      <c r="O67" s="211" t="s">
        <v>172</v>
      </c>
      <c r="P67" s="219">
        <v>9000</v>
      </c>
      <c r="Q67" s="215"/>
      <c r="R67" s="278" t="s">
        <v>173</v>
      </c>
      <c r="S67" s="217">
        <v>3500</v>
      </c>
      <c r="T67" s="211" t="s">
        <v>174</v>
      </c>
      <c r="U67" s="220">
        <v>7000</v>
      </c>
    </row>
    <row r="68" spans="1:21" s="15" customFormat="1" ht="38.25" customHeight="1" hidden="1">
      <c r="A68" s="274" t="s">
        <v>167</v>
      </c>
      <c r="B68" s="275" t="s">
        <v>168</v>
      </c>
      <c r="C68" s="263">
        <v>4</v>
      </c>
      <c r="D68" s="264"/>
      <c r="E68" s="264"/>
      <c r="F68" s="264"/>
      <c r="G68" s="229"/>
      <c r="H68" s="271">
        <v>900154</v>
      </c>
      <c r="I68" s="225" t="s">
        <v>169</v>
      </c>
      <c r="J68" s="225"/>
      <c r="K68" s="279" t="s">
        <v>175</v>
      </c>
      <c r="L68" s="215"/>
      <c r="M68" s="227" t="s">
        <v>176</v>
      </c>
      <c r="N68" s="228">
        <v>9500</v>
      </c>
      <c r="O68" s="229" t="s">
        <v>177</v>
      </c>
      <c r="P68" s="230">
        <v>14000</v>
      </c>
      <c r="Q68" s="215"/>
      <c r="R68" s="227" t="s">
        <v>178</v>
      </c>
      <c r="S68" s="228">
        <v>7500</v>
      </c>
      <c r="T68" s="229" t="s">
        <v>179</v>
      </c>
      <c r="U68" s="231">
        <v>10000</v>
      </c>
    </row>
    <row r="69" spans="1:21" ht="19.5" customHeight="1" hidden="1">
      <c r="A69" s="101"/>
      <c r="B69" s="102"/>
      <c r="C69" s="202"/>
      <c r="D69" s="165"/>
      <c r="E69" s="165"/>
      <c r="F69" s="165"/>
      <c r="G69" s="203"/>
      <c r="H69" s="204"/>
      <c r="I69" s="205" t="s">
        <v>120</v>
      </c>
      <c r="J69" s="148"/>
      <c r="K69" s="206" t="s">
        <v>180</v>
      </c>
      <c r="L69" s="207"/>
      <c r="M69" s="208"/>
      <c r="N69" s="207"/>
      <c r="O69" s="208"/>
      <c r="P69" s="207"/>
      <c r="Q69" s="207"/>
      <c r="R69" s="208"/>
      <c r="S69" s="207"/>
      <c r="T69" s="208"/>
      <c r="U69" s="207"/>
    </row>
    <row r="70" spans="1:21" s="74" customFormat="1" ht="30" customHeight="1" hidden="1">
      <c r="A70" s="110" t="s">
        <v>181</v>
      </c>
      <c r="B70" s="111"/>
      <c r="C70" s="245">
        <v>4</v>
      </c>
      <c r="D70" s="210"/>
      <c r="E70" s="210"/>
      <c r="F70" s="210"/>
      <c r="G70" s="211"/>
      <c r="H70" s="276"/>
      <c r="I70" s="213"/>
      <c r="J70" s="213"/>
      <c r="K70" s="277" t="s">
        <v>182</v>
      </c>
      <c r="L70" s="215"/>
      <c r="M70" s="278" t="s">
        <v>183</v>
      </c>
      <c r="N70" s="217">
        <v>4500</v>
      </c>
      <c r="O70" s="211" t="s">
        <v>184</v>
      </c>
      <c r="P70" s="219">
        <v>9000</v>
      </c>
      <c r="Q70" s="215"/>
      <c r="R70" s="278" t="s">
        <v>185</v>
      </c>
      <c r="S70" s="217">
        <v>3500</v>
      </c>
      <c r="T70" s="211" t="s">
        <v>186</v>
      </c>
      <c r="U70" s="220">
        <v>7000</v>
      </c>
    </row>
    <row r="71" spans="1:21" s="165" customFormat="1" ht="13.5" customHeight="1" hidden="1">
      <c r="A71" s="157" t="s">
        <v>18</v>
      </c>
      <c r="B71" s="158" t="s">
        <v>19</v>
      </c>
      <c r="C71" s="232">
        <v>1</v>
      </c>
      <c r="D71" s="233" t="s">
        <v>20</v>
      </c>
      <c r="E71" s="233" t="s">
        <v>21</v>
      </c>
      <c r="F71" s="233" t="s">
        <v>22</v>
      </c>
      <c r="G71" s="234" t="s">
        <v>23</v>
      </c>
      <c r="H71" s="235" t="s">
        <v>20</v>
      </c>
      <c r="I71" s="236"/>
      <c r="J71" s="236"/>
      <c r="K71" s="234" t="s">
        <v>24</v>
      </c>
      <c r="L71" s="237"/>
      <c r="M71" s="238" t="s">
        <v>25</v>
      </c>
      <c r="N71" s="233">
        <v>4</v>
      </c>
      <c r="O71" s="238" t="s">
        <v>26</v>
      </c>
      <c r="P71" s="239">
        <v>6</v>
      </c>
      <c r="Q71" s="240"/>
      <c r="R71" s="241" t="s">
        <v>27</v>
      </c>
      <c r="S71" s="233">
        <v>8</v>
      </c>
      <c r="T71" s="238" t="s">
        <v>28</v>
      </c>
      <c r="U71" s="242">
        <v>10</v>
      </c>
    </row>
    <row r="72" spans="1:21" s="74" customFormat="1" ht="30" customHeight="1" hidden="1">
      <c r="A72" s="125" t="s">
        <v>187</v>
      </c>
      <c r="B72" s="126"/>
      <c r="C72" s="263">
        <v>4</v>
      </c>
      <c r="D72" s="222"/>
      <c r="E72" s="222"/>
      <c r="F72" s="222"/>
      <c r="G72" s="223"/>
      <c r="H72" s="271"/>
      <c r="I72" s="225"/>
      <c r="J72" s="225"/>
      <c r="K72" s="279" t="s">
        <v>188</v>
      </c>
      <c r="L72" s="215"/>
      <c r="M72" s="280" t="s">
        <v>183</v>
      </c>
      <c r="N72" s="228">
        <v>4500</v>
      </c>
      <c r="O72" s="223" t="s">
        <v>184</v>
      </c>
      <c r="P72" s="230">
        <v>9000</v>
      </c>
      <c r="Q72" s="215"/>
      <c r="R72" s="280" t="s">
        <v>185</v>
      </c>
      <c r="S72" s="228">
        <v>3500</v>
      </c>
      <c r="T72" s="223" t="s">
        <v>186</v>
      </c>
      <c r="U72" s="231">
        <v>7000</v>
      </c>
    </row>
    <row r="73" spans="1:21" ht="21" customHeight="1" hidden="1">
      <c r="A73" s="148"/>
      <c r="B73" s="76"/>
      <c r="C73" s="202"/>
      <c r="D73" s="165"/>
      <c r="E73" s="165"/>
      <c r="F73" s="165"/>
      <c r="G73" s="203"/>
      <c r="H73" s="204"/>
      <c r="I73" s="205" t="s">
        <v>189</v>
      </c>
      <c r="J73" s="148"/>
      <c r="K73" s="206" t="s">
        <v>190</v>
      </c>
      <c r="L73" s="207"/>
      <c r="M73" s="208"/>
      <c r="N73" s="207"/>
      <c r="O73" s="208"/>
      <c r="P73" s="207"/>
      <c r="Q73" s="207"/>
      <c r="R73" s="208"/>
      <c r="S73" s="207"/>
      <c r="T73" s="208"/>
      <c r="U73" s="207"/>
    </row>
    <row r="74" spans="1:21" ht="30" customHeight="1" hidden="1">
      <c r="A74" s="281" t="s">
        <v>191</v>
      </c>
      <c r="B74" s="282" t="s">
        <v>192</v>
      </c>
      <c r="C74" s="283">
        <v>5</v>
      </c>
      <c r="D74" s="284" t="s">
        <v>76</v>
      </c>
      <c r="E74" s="284" t="s">
        <v>77</v>
      </c>
      <c r="F74" s="285">
        <v>39</v>
      </c>
      <c r="G74" s="286">
        <v>302</v>
      </c>
      <c r="H74" s="287">
        <v>900037</v>
      </c>
      <c r="I74" s="288"/>
      <c r="J74" s="288"/>
      <c r="K74" s="289" t="s">
        <v>193</v>
      </c>
      <c r="L74" s="250"/>
      <c r="M74" s="290" t="s">
        <v>194</v>
      </c>
      <c r="N74" s="291">
        <v>3500</v>
      </c>
      <c r="O74" s="234" t="s">
        <v>195</v>
      </c>
      <c r="P74" s="292">
        <v>7000</v>
      </c>
      <c r="Q74" s="250"/>
      <c r="R74" s="290" t="s">
        <v>196</v>
      </c>
      <c r="S74" s="291">
        <v>2500</v>
      </c>
      <c r="T74" s="234" t="s">
        <v>197</v>
      </c>
      <c r="U74" s="293">
        <v>5000</v>
      </c>
    </row>
    <row r="75" spans="1:21" s="60" customFormat="1" ht="20.25" customHeight="1" hidden="1">
      <c r="A75" s="148"/>
      <c r="B75" s="76"/>
      <c r="C75" s="207" t="s">
        <v>198</v>
      </c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1:21" ht="15" customHeight="1" hidden="1">
      <c r="A76" s="148"/>
      <c r="B76" s="76"/>
      <c r="C76" s="202"/>
      <c r="D76" s="165"/>
      <c r="E76" s="165"/>
      <c r="F76" s="165"/>
      <c r="G76" s="203"/>
      <c r="H76" s="204"/>
      <c r="I76" s="205" t="s">
        <v>113</v>
      </c>
      <c r="J76" s="148"/>
      <c r="K76" s="206" t="s">
        <v>199</v>
      </c>
      <c r="L76" s="207"/>
      <c r="M76" s="208"/>
      <c r="N76" s="207"/>
      <c r="O76" s="208"/>
      <c r="P76" s="207"/>
      <c r="Q76" s="207"/>
      <c r="R76" s="208"/>
      <c r="S76" s="207"/>
      <c r="T76" s="208"/>
      <c r="U76" s="207"/>
    </row>
    <row r="77" spans="1:21" ht="27.75" customHeight="1" hidden="1">
      <c r="A77" s="75">
        <v>485</v>
      </c>
      <c r="B77" s="76"/>
      <c r="C77" s="245">
        <v>5</v>
      </c>
      <c r="D77" s="247"/>
      <c r="E77" s="247"/>
      <c r="F77" s="247"/>
      <c r="G77" s="218"/>
      <c r="H77" s="276">
        <v>900177</v>
      </c>
      <c r="I77" s="213" t="s">
        <v>200</v>
      </c>
      <c r="J77" s="213"/>
      <c r="K77" s="277" t="s">
        <v>201</v>
      </c>
      <c r="L77" s="250"/>
      <c r="M77" s="216" t="s">
        <v>202</v>
      </c>
      <c r="N77" s="217">
        <v>3500</v>
      </c>
      <c r="O77" s="218" t="s">
        <v>203</v>
      </c>
      <c r="P77" s="251">
        <v>7000</v>
      </c>
      <c r="Q77" s="250"/>
      <c r="R77" s="216" t="s">
        <v>204</v>
      </c>
      <c r="S77" s="217">
        <v>2500</v>
      </c>
      <c r="T77" s="218" t="s">
        <v>205</v>
      </c>
      <c r="U77" s="220">
        <v>5000</v>
      </c>
    </row>
    <row r="78" spans="1:21" ht="27.75" customHeight="1" hidden="1">
      <c r="A78" s="75">
        <v>486</v>
      </c>
      <c r="B78" s="76"/>
      <c r="C78" s="263">
        <v>5</v>
      </c>
      <c r="D78" s="264"/>
      <c r="E78" s="264"/>
      <c r="F78" s="264"/>
      <c r="G78" s="229"/>
      <c r="H78" s="271">
        <v>900180</v>
      </c>
      <c r="I78" s="225" t="s">
        <v>200</v>
      </c>
      <c r="J78" s="225"/>
      <c r="K78" s="279" t="s">
        <v>206</v>
      </c>
      <c r="L78" s="250"/>
      <c r="M78" s="227" t="s">
        <v>202</v>
      </c>
      <c r="N78" s="228">
        <v>3500</v>
      </c>
      <c r="O78" s="229" t="s">
        <v>203</v>
      </c>
      <c r="P78" s="267">
        <v>7000</v>
      </c>
      <c r="Q78" s="250"/>
      <c r="R78" s="227" t="s">
        <v>204</v>
      </c>
      <c r="S78" s="228">
        <v>2500</v>
      </c>
      <c r="T78" s="229" t="s">
        <v>205</v>
      </c>
      <c r="U78" s="231">
        <v>5000</v>
      </c>
    </row>
    <row r="79" spans="1:21" s="74" customFormat="1" ht="23.25" customHeight="1" hidden="1">
      <c r="A79" s="101"/>
      <c r="B79" s="102"/>
      <c r="C79" s="202"/>
      <c r="D79" s="165"/>
      <c r="E79" s="165"/>
      <c r="F79" s="165"/>
      <c r="G79" s="203"/>
      <c r="H79" s="204"/>
      <c r="I79" s="205" t="s">
        <v>22</v>
      </c>
      <c r="J79" s="148"/>
      <c r="K79" s="206" t="s">
        <v>207</v>
      </c>
      <c r="L79" s="207"/>
      <c r="M79" s="208"/>
      <c r="N79" s="207"/>
      <c r="O79" s="208"/>
      <c r="P79" s="207"/>
      <c r="Q79" s="207"/>
      <c r="R79" s="208"/>
      <c r="S79" s="207"/>
      <c r="T79" s="208"/>
      <c r="U79" s="207"/>
    </row>
    <row r="80" spans="1:21" ht="30" customHeight="1" hidden="1">
      <c r="A80" s="75">
        <v>487</v>
      </c>
      <c r="B80" s="76"/>
      <c r="C80" s="283">
        <v>5</v>
      </c>
      <c r="D80" s="285"/>
      <c r="E80" s="285"/>
      <c r="F80" s="285"/>
      <c r="G80" s="238"/>
      <c r="H80" s="294"/>
      <c r="I80" s="295"/>
      <c r="J80" s="295"/>
      <c r="K80" s="296" t="s">
        <v>208</v>
      </c>
      <c r="L80" s="250"/>
      <c r="M80" s="241" t="s">
        <v>209</v>
      </c>
      <c r="N80" s="291">
        <v>3500</v>
      </c>
      <c r="O80" s="238" t="s">
        <v>210</v>
      </c>
      <c r="P80" s="292">
        <v>7000</v>
      </c>
      <c r="Q80" s="250"/>
      <c r="R80" s="241" t="s">
        <v>211</v>
      </c>
      <c r="S80" s="291">
        <v>2500</v>
      </c>
      <c r="T80" s="238" t="s">
        <v>212</v>
      </c>
      <c r="U80" s="293">
        <v>5000</v>
      </c>
    </row>
    <row r="81" spans="1:21" s="74" customFormat="1" ht="21" customHeight="1" hidden="1">
      <c r="A81" s="101"/>
      <c r="B81" s="102"/>
      <c r="C81" s="202"/>
      <c r="D81" s="165"/>
      <c r="E81" s="165"/>
      <c r="F81" s="165"/>
      <c r="G81" s="203"/>
      <c r="H81" s="204"/>
      <c r="I81" s="205" t="s">
        <v>22</v>
      </c>
      <c r="J81" s="148"/>
      <c r="K81" s="206" t="s">
        <v>213</v>
      </c>
      <c r="L81" s="207"/>
      <c r="M81" s="208"/>
      <c r="N81" s="207"/>
      <c r="O81" s="208"/>
      <c r="P81" s="207"/>
      <c r="Q81" s="207"/>
      <c r="R81" s="208"/>
      <c r="S81" s="207"/>
      <c r="T81" s="208"/>
      <c r="U81" s="207"/>
    </row>
    <row r="82" spans="1:21" ht="30" customHeight="1" hidden="1">
      <c r="A82" s="243" t="s">
        <v>214</v>
      </c>
      <c r="B82" s="244" t="s">
        <v>215</v>
      </c>
      <c r="C82" s="283">
        <v>4</v>
      </c>
      <c r="D82" s="284" t="s">
        <v>76</v>
      </c>
      <c r="E82" s="284" t="s">
        <v>77</v>
      </c>
      <c r="F82" s="285">
        <v>159</v>
      </c>
      <c r="G82" s="238"/>
      <c r="H82" s="284"/>
      <c r="I82" s="297"/>
      <c r="J82" s="297"/>
      <c r="K82" s="296" t="s">
        <v>216</v>
      </c>
      <c r="L82" s="215"/>
      <c r="M82" s="298">
        <v>2321</v>
      </c>
      <c r="N82" s="291">
        <v>4500</v>
      </c>
      <c r="O82" s="285">
        <v>2322</v>
      </c>
      <c r="P82" s="299">
        <v>9000</v>
      </c>
      <c r="Q82" s="215"/>
      <c r="R82" s="298">
        <v>2323</v>
      </c>
      <c r="S82" s="291">
        <v>3500</v>
      </c>
      <c r="T82" s="285">
        <v>2324</v>
      </c>
      <c r="U82" s="293">
        <v>7000</v>
      </c>
    </row>
    <row r="83" spans="1:21" s="74" customFormat="1" ht="19.5" customHeight="1" hidden="1">
      <c r="A83" s="101"/>
      <c r="B83" s="102"/>
      <c r="C83" s="202"/>
      <c r="D83" s="165"/>
      <c r="E83" s="165"/>
      <c r="F83" s="165"/>
      <c r="G83" s="203"/>
      <c r="H83" s="204"/>
      <c r="I83" s="205" t="s">
        <v>22</v>
      </c>
      <c r="J83" s="148"/>
      <c r="K83" s="206" t="s">
        <v>217</v>
      </c>
      <c r="L83" s="207"/>
      <c r="M83" s="208"/>
      <c r="N83" s="207"/>
      <c r="O83" s="208"/>
      <c r="P83" s="207"/>
      <c r="Q83" s="207"/>
      <c r="R83" s="208"/>
      <c r="S83" s="207"/>
      <c r="T83" s="208"/>
      <c r="U83" s="207"/>
    </row>
    <row r="84" spans="1:21" s="74" customFormat="1" ht="30" customHeight="1" hidden="1">
      <c r="A84" s="143" t="s">
        <v>218</v>
      </c>
      <c r="B84" s="144"/>
      <c r="C84" s="283">
        <v>4</v>
      </c>
      <c r="D84" s="233"/>
      <c r="E84" s="233"/>
      <c r="F84" s="233"/>
      <c r="G84" s="234"/>
      <c r="H84" s="294"/>
      <c r="I84" s="295"/>
      <c r="J84" s="295"/>
      <c r="K84" s="300" t="s">
        <v>219</v>
      </c>
      <c r="L84" s="215"/>
      <c r="M84" s="241" t="s">
        <v>220</v>
      </c>
      <c r="N84" s="291">
        <v>4500</v>
      </c>
      <c r="O84" s="238" t="s">
        <v>221</v>
      </c>
      <c r="P84" s="299">
        <v>9000</v>
      </c>
      <c r="Q84" s="215"/>
      <c r="R84" s="241" t="s">
        <v>222</v>
      </c>
      <c r="S84" s="291">
        <v>3500</v>
      </c>
      <c r="T84" s="238" t="s">
        <v>223</v>
      </c>
      <c r="U84" s="293">
        <v>7000</v>
      </c>
    </row>
    <row r="85" spans="1:21" s="74" customFormat="1" ht="17.25" customHeight="1" hidden="1">
      <c r="A85" s="101"/>
      <c r="B85" s="102"/>
      <c r="C85" s="202"/>
      <c r="D85" s="165"/>
      <c r="E85" s="165"/>
      <c r="F85" s="165"/>
      <c r="G85" s="203"/>
      <c r="H85" s="204"/>
      <c r="I85" s="205"/>
      <c r="J85" s="148"/>
      <c r="K85" s="206" t="s">
        <v>224</v>
      </c>
      <c r="L85" s="207"/>
      <c r="M85" s="208"/>
      <c r="N85" s="207"/>
      <c r="O85" s="208"/>
      <c r="P85" s="207"/>
      <c r="Q85" s="207"/>
      <c r="R85" s="208"/>
      <c r="S85" s="207"/>
      <c r="T85" s="208"/>
      <c r="U85" s="207"/>
    </row>
    <row r="86" spans="1:21" s="74" customFormat="1" ht="30" customHeight="1" hidden="1">
      <c r="A86" s="301" t="s">
        <v>218</v>
      </c>
      <c r="B86" s="302"/>
      <c r="C86" s="283">
        <v>6</v>
      </c>
      <c r="D86" s="233"/>
      <c r="E86" s="233"/>
      <c r="F86" s="233"/>
      <c r="G86" s="234"/>
      <c r="H86" s="294"/>
      <c r="I86" s="295"/>
      <c r="J86" s="295"/>
      <c r="K86" s="300" t="s">
        <v>225</v>
      </c>
      <c r="L86" s="215"/>
      <c r="M86" s="241" t="s">
        <v>226</v>
      </c>
      <c r="N86" s="291">
        <v>2500</v>
      </c>
      <c r="O86" s="238" t="s">
        <v>227</v>
      </c>
      <c r="P86" s="299">
        <v>5000</v>
      </c>
      <c r="Q86" s="215"/>
      <c r="R86" s="241" t="s">
        <v>228</v>
      </c>
      <c r="S86" s="291">
        <v>1800</v>
      </c>
      <c r="T86" s="238" t="s">
        <v>229</v>
      </c>
      <c r="U86" s="293">
        <v>3600</v>
      </c>
    </row>
    <row r="87" spans="1:21" s="74" customFormat="1" ht="19.5" customHeight="1" hidden="1">
      <c r="A87" s="148"/>
      <c r="B87" s="76"/>
      <c r="C87" s="202"/>
      <c r="D87" s="165"/>
      <c r="E87" s="165"/>
      <c r="F87" s="165"/>
      <c r="G87" s="203"/>
      <c r="H87" s="204"/>
      <c r="I87" s="205"/>
      <c r="J87" s="148"/>
      <c r="K87" s="206" t="s">
        <v>230</v>
      </c>
      <c r="L87" s="207"/>
      <c r="M87" s="208"/>
      <c r="N87" s="207"/>
      <c r="O87" s="208"/>
      <c r="P87" s="207"/>
      <c r="Q87" s="207"/>
      <c r="R87" s="208"/>
      <c r="S87" s="207"/>
      <c r="T87" s="208"/>
      <c r="U87" s="207"/>
    </row>
    <row r="88" spans="1:21" s="74" customFormat="1" ht="30" customHeight="1" hidden="1">
      <c r="A88" s="143" t="s">
        <v>218</v>
      </c>
      <c r="B88" s="144"/>
      <c r="C88" s="283">
        <v>7</v>
      </c>
      <c r="D88" s="233"/>
      <c r="E88" s="233"/>
      <c r="F88" s="233"/>
      <c r="G88" s="234"/>
      <c r="H88" s="294"/>
      <c r="I88" s="295"/>
      <c r="J88" s="295"/>
      <c r="K88" s="300" t="s">
        <v>231</v>
      </c>
      <c r="L88" s="215"/>
      <c r="M88" s="241" t="s">
        <v>232</v>
      </c>
      <c r="N88" s="291">
        <v>400</v>
      </c>
      <c r="O88" s="238" t="s">
        <v>233</v>
      </c>
      <c r="P88" s="299">
        <v>800</v>
      </c>
      <c r="Q88" s="215"/>
      <c r="R88" s="241" t="s">
        <v>234</v>
      </c>
      <c r="S88" s="291">
        <v>300</v>
      </c>
      <c r="T88" s="238" t="s">
        <v>235</v>
      </c>
      <c r="U88" s="293">
        <v>600</v>
      </c>
    </row>
    <row r="89" spans="1:21" s="74" customFormat="1" ht="19.5" customHeight="1" hidden="1">
      <c r="A89" s="148"/>
      <c r="B89" s="76"/>
      <c r="C89" s="202"/>
      <c r="D89" s="165"/>
      <c r="E89" s="165"/>
      <c r="F89" s="165"/>
      <c r="G89" s="203"/>
      <c r="H89" s="204"/>
      <c r="I89" s="205"/>
      <c r="J89" s="148"/>
      <c r="K89" s="206" t="s">
        <v>236</v>
      </c>
      <c r="L89" s="207"/>
      <c r="M89" s="208"/>
      <c r="N89" s="207"/>
      <c r="O89" s="208"/>
      <c r="P89" s="207"/>
      <c r="Q89" s="207"/>
      <c r="R89" s="208"/>
      <c r="S89" s="207"/>
      <c r="T89" s="208"/>
      <c r="U89" s="207"/>
    </row>
    <row r="90" spans="1:21" s="74" customFormat="1" ht="40.5" customHeight="1" hidden="1">
      <c r="A90" s="301" t="s">
        <v>218</v>
      </c>
      <c r="B90" s="302"/>
      <c r="C90" s="245">
        <v>6</v>
      </c>
      <c r="D90" s="210"/>
      <c r="E90" s="210"/>
      <c r="F90" s="210"/>
      <c r="G90" s="211"/>
      <c r="H90" s="276"/>
      <c r="I90" s="213"/>
      <c r="J90" s="213"/>
      <c r="K90" s="214" t="s">
        <v>237</v>
      </c>
      <c r="L90" s="215"/>
      <c r="M90" s="216" t="s">
        <v>238</v>
      </c>
      <c r="N90" s="217">
        <v>2500</v>
      </c>
      <c r="O90" s="218" t="s">
        <v>239</v>
      </c>
      <c r="P90" s="219">
        <v>5000</v>
      </c>
      <c r="Q90" s="215"/>
      <c r="R90" s="216" t="s">
        <v>240</v>
      </c>
      <c r="S90" s="217">
        <v>1800</v>
      </c>
      <c r="T90" s="218" t="s">
        <v>241</v>
      </c>
      <c r="U90" s="220">
        <v>3600</v>
      </c>
    </row>
    <row r="91" spans="1:21" s="74" customFormat="1" ht="39.75" customHeight="1" hidden="1">
      <c r="A91" s="301" t="s">
        <v>218</v>
      </c>
      <c r="B91" s="302"/>
      <c r="C91" s="263">
        <v>6</v>
      </c>
      <c r="D91" s="222"/>
      <c r="E91" s="222"/>
      <c r="F91" s="222"/>
      <c r="G91" s="223"/>
      <c r="H91" s="271"/>
      <c r="I91" s="225"/>
      <c r="J91" s="225"/>
      <c r="K91" s="226" t="s">
        <v>242</v>
      </c>
      <c r="L91" s="215"/>
      <c r="M91" s="227" t="s">
        <v>243</v>
      </c>
      <c r="N91" s="228">
        <v>9500</v>
      </c>
      <c r="O91" s="229" t="s">
        <v>244</v>
      </c>
      <c r="P91" s="230">
        <v>14000</v>
      </c>
      <c r="Q91" s="303"/>
      <c r="R91" s="227" t="s">
        <v>245</v>
      </c>
      <c r="S91" s="228">
        <v>7500</v>
      </c>
      <c r="T91" s="229" t="s">
        <v>246</v>
      </c>
      <c r="U91" s="231">
        <v>10000</v>
      </c>
    </row>
    <row r="92" spans="1:21" s="74" customFormat="1" ht="29.25" customHeight="1" hidden="1">
      <c r="A92" s="304"/>
      <c r="B92" s="111"/>
      <c r="C92" s="305" t="s">
        <v>247</v>
      </c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</row>
    <row r="93" spans="3:21" ht="26.25" customHeight="1" hidden="1">
      <c r="C93" s="306" t="s">
        <v>248</v>
      </c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</row>
    <row r="94" spans="1:23" s="74" customFormat="1" ht="15" customHeight="1" hidden="1">
      <c r="A94" s="304"/>
      <c r="B94" s="111"/>
      <c r="C94" s="307" t="s">
        <v>249</v>
      </c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W94" s="308"/>
    </row>
    <row r="96" spans="11:14" ht="15.75">
      <c r="K96" s="309"/>
      <c r="M96" s="310"/>
      <c r="N96" s="311"/>
    </row>
    <row r="97" spans="11:14" ht="15.75">
      <c r="K97" s="309"/>
      <c r="M97" s="310"/>
      <c r="N97" s="311"/>
    </row>
    <row r="98" spans="11:14" ht="15.75">
      <c r="K98" s="309"/>
      <c r="M98" s="310"/>
      <c r="N98" s="312"/>
    </row>
    <row r="99" spans="11:14" ht="15.75">
      <c r="K99" s="309"/>
      <c r="M99" s="310"/>
      <c r="N99" s="312"/>
    </row>
    <row r="100" spans="11:14" ht="15.75">
      <c r="K100" s="309"/>
      <c r="M100" s="310"/>
      <c r="N100" s="312"/>
    </row>
    <row r="101" spans="11:14" ht="15.75">
      <c r="K101" s="309"/>
      <c r="M101" s="310"/>
      <c r="N101" s="312"/>
    </row>
    <row r="102" spans="11:14" ht="15.75">
      <c r="K102" s="309"/>
      <c r="M102" s="310"/>
      <c r="N102" s="312"/>
    </row>
    <row r="103" spans="11:14" ht="15.75">
      <c r="K103" s="309"/>
      <c r="M103" s="310"/>
      <c r="N103" s="312"/>
    </row>
    <row r="104" spans="11:14" ht="15.75">
      <c r="K104" s="309"/>
      <c r="M104" s="310"/>
      <c r="N104" s="312"/>
    </row>
    <row r="105" spans="11:14" ht="15.75">
      <c r="K105" s="309"/>
      <c r="M105" s="310"/>
      <c r="N105" s="312"/>
    </row>
    <row r="106" spans="11:14" ht="15.75">
      <c r="K106" s="309"/>
      <c r="M106" s="310"/>
      <c r="N106" s="312"/>
    </row>
    <row r="107" spans="11:14" ht="15.75">
      <c r="K107" s="309"/>
      <c r="M107" s="310"/>
      <c r="N107" s="312"/>
    </row>
    <row r="108" spans="11:14" ht="15.75">
      <c r="K108" s="309"/>
      <c r="N108" s="312"/>
    </row>
    <row r="109" spans="11:14" ht="15.75">
      <c r="K109" s="309"/>
      <c r="N109" s="312"/>
    </row>
    <row r="110" spans="11:14" ht="15.75">
      <c r="K110" s="309"/>
      <c r="N110" s="312"/>
    </row>
    <row r="111" spans="11:14" ht="15.75">
      <c r="K111" s="309"/>
      <c r="N111" s="312"/>
    </row>
    <row r="112" spans="11:14" ht="15.75">
      <c r="K112" s="309"/>
      <c r="N112" s="312"/>
    </row>
    <row r="113" spans="11:14" ht="15.75">
      <c r="K113" s="309"/>
      <c r="N113" s="312"/>
    </row>
    <row r="114" spans="11:14" ht="15.75">
      <c r="K114" s="309"/>
      <c r="N114" s="312"/>
    </row>
    <row r="115" spans="11:14" ht="15.75">
      <c r="K115" s="309"/>
      <c r="N115" s="312"/>
    </row>
    <row r="116" spans="11:14" ht="15.75">
      <c r="K116" s="309"/>
      <c r="N116" s="312"/>
    </row>
    <row r="117" spans="11:14" ht="15.75">
      <c r="K117" s="309"/>
      <c r="N117" s="312"/>
    </row>
    <row r="118" spans="11:14" ht="15.75">
      <c r="K118" s="309"/>
      <c r="N118" s="312"/>
    </row>
    <row r="119" spans="11:14" ht="15.75">
      <c r="K119" s="309"/>
      <c r="N119" s="312"/>
    </row>
    <row r="120" spans="11:14" ht="15.75">
      <c r="K120" s="309"/>
      <c r="N120" s="312"/>
    </row>
    <row r="121" spans="11:14" ht="15.75">
      <c r="K121" s="309"/>
      <c r="N121" s="312"/>
    </row>
    <row r="122" spans="11:14" ht="15.75">
      <c r="K122" s="309"/>
      <c r="N122" s="312"/>
    </row>
    <row r="123" spans="11:14" ht="15.75">
      <c r="K123" s="309"/>
      <c r="N123" s="312"/>
    </row>
    <row r="124" spans="11:14" ht="15.75">
      <c r="K124" s="309"/>
      <c r="N124" s="312"/>
    </row>
    <row r="125" spans="11:14" ht="15.75">
      <c r="K125" s="309"/>
      <c r="N125" s="312"/>
    </row>
    <row r="126" spans="11:14" ht="15.75">
      <c r="K126" s="309"/>
      <c r="N126" s="312"/>
    </row>
    <row r="127" spans="11:14" ht="15.75">
      <c r="K127" s="309"/>
      <c r="N127" s="312"/>
    </row>
    <row r="128" spans="11:14" ht="15.75">
      <c r="K128" s="309"/>
      <c r="N128" s="312"/>
    </row>
    <row r="129" spans="11:14" ht="15.75">
      <c r="K129" s="309"/>
      <c r="N129" s="312"/>
    </row>
    <row r="130" spans="11:14" ht="15.75">
      <c r="K130" s="309"/>
      <c r="N130" s="312"/>
    </row>
    <row r="131" spans="11:14" ht="15.75">
      <c r="K131" s="309"/>
      <c r="N131" s="312"/>
    </row>
    <row r="132" spans="11:14" ht="15.75">
      <c r="K132" s="309"/>
      <c r="N132" s="312"/>
    </row>
    <row r="133" spans="11:14" ht="15.75">
      <c r="K133" s="309"/>
      <c r="N133" s="312"/>
    </row>
    <row r="134" spans="11:14" ht="15.75">
      <c r="K134" s="309"/>
      <c r="N134" s="312"/>
    </row>
    <row r="135" spans="11:14" ht="15.75">
      <c r="K135" s="309"/>
      <c r="N135" s="312"/>
    </row>
    <row r="136" spans="11:14" ht="15.75">
      <c r="K136" s="309"/>
      <c r="N136" s="312"/>
    </row>
    <row r="137" spans="11:14" ht="15.75">
      <c r="K137" s="309"/>
      <c r="N137" s="312"/>
    </row>
    <row r="138" spans="11:14" ht="15.75">
      <c r="K138" s="309"/>
      <c r="N138" s="312"/>
    </row>
    <row r="139" spans="11:14" ht="15.75">
      <c r="K139" s="309"/>
      <c r="N139" s="312"/>
    </row>
    <row r="140" spans="11:14" ht="15.75">
      <c r="K140" s="309"/>
      <c r="N140" s="312"/>
    </row>
    <row r="141" spans="11:14" ht="15.75">
      <c r="K141" s="309"/>
      <c r="N141" s="312"/>
    </row>
    <row r="142" spans="11:14" ht="15.75">
      <c r="K142" s="309"/>
      <c r="N142" s="312"/>
    </row>
    <row r="143" spans="11:14" ht="15.75">
      <c r="K143" s="309"/>
      <c r="N143" s="312"/>
    </row>
    <row r="144" spans="11:14" ht="15.75">
      <c r="K144" s="309"/>
      <c r="N144" s="312"/>
    </row>
    <row r="145" spans="11:14" ht="15.75">
      <c r="K145" s="309"/>
      <c r="N145" s="312"/>
    </row>
    <row r="146" spans="11:14" ht="15.75">
      <c r="K146" s="309"/>
      <c r="N146" s="312"/>
    </row>
    <row r="147" spans="11:14" ht="15.75">
      <c r="K147" s="309"/>
      <c r="N147" s="312"/>
    </row>
    <row r="148" spans="11:14" ht="15.75">
      <c r="K148" s="309"/>
      <c r="N148" s="312"/>
    </row>
    <row r="149" spans="11:14" ht="15.75">
      <c r="K149" s="309"/>
      <c r="N149" s="312"/>
    </row>
    <row r="150" spans="11:14" ht="15.75">
      <c r="K150" s="309"/>
      <c r="N150" s="312"/>
    </row>
    <row r="151" spans="11:14" ht="15.75">
      <c r="K151" s="309"/>
      <c r="N151" s="312"/>
    </row>
    <row r="152" spans="11:14" ht="15.75">
      <c r="K152" s="309"/>
      <c r="N152" s="312"/>
    </row>
    <row r="153" spans="11:14" ht="15.75">
      <c r="K153" s="309"/>
      <c r="N153" s="312"/>
    </row>
    <row r="154" spans="11:14" ht="15.75">
      <c r="K154" s="309"/>
      <c r="N154" s="312"/>
    </row>
    <row r="155" spans="11:14" ht="15.75">
      <c r="K155" s="309"/>
      <c r="N155" s="312"/>
    </row>
    <row r="156" spans="11:14" ht="15.75">
      <c r="K156" s="309"/>
      <c r="N156" s="312"/>
    </row>
    <row r="157" spans="11:14" ht="15.75">
      <c r="K157" s="309"/>
      <c r="N157" s="312"/>
    </row>
    <row r="158" spans="11:14" ht="15.75">
      <c r="K158" s="309"/>
      <c r="N158" s="312"/>
    </row>
    <row r="159" spans="11:14" ht="15.75">
      <c r="K159" s="309"/>
      <c r="N159" s="312"/>
    </row>
    <row r="160" spans="11:14" ht="15.75">
      <c r="K160" s="309"/>
      <c r="N160" s="312"/>
    </row>
    <row r="161" spans="11:14" ht="15.75">
      <c r="K161" s="309"/>
      <c r="N161" s="312"/>
    </row>
    <row r="162" spans="11:14" ht="15.75">
      <c r="K162" s="309"/>
      <c r="N162" s="312"/>
    </row>
    <row r="163" spans="11:14" ht="15.75">
      <c r="K163" s="309"/>
      <c r="N163" s="312"/>
    </row>
    <row r="164" spans="11:14" ht="15.75">
      <c r="K164" s="309"/>
      <c r="N164" s="312"/>
    </row>
    <row r="165" spans="11:14" ht="15.75">
      <c r="K165" s="309"/>
      <c r="N165" s="312"/>
    </row>
    <row r="166" spans="11:14" ht="15.75">
      <c r="K166" s="309"/>
      <c r="N166" s="312"/>
    </row>
    <row r="167" spans="11:14" ht="15.75">
      <c r="K167" s="309"/>
      <c r="N167" s="312"/>
    </row>
    <row r="168" spans="11:14" ht="15.75">
      <c r="K168" s="309"/>
      <c r="N168" s="312"/>
    </row>
    <row r="169" spans="11:14" ht="15.75">
      <c r="K169" s="309"/>
      <c r="N169" s="312"/>
    </row>
    <row r="170" spans="11:14" ht="15.75">
      <c r="K170" s="309"/>
      <c r="N170" s="312"/>
    </row>
    <row r="171" spans="11:14" ht="15.75">
      <c r="K171" s="309"/>
      <c r="N171" s="312"/>
    </row>
    <row r="172" spans="11:14" ht="15.75">
      <c r="K172" s="309"/>
      <c r="N172" s="312"/>
    </row>
    <row r="173" spans="11:14" ht="15.75">
      <c r="K173" s="309"/>
      <c r="N173" s="312"/>
    </row>
    <row r="174" spans="11:14" ht="15.75">
      <c r="K174" s="309"/>
      <c r="N174" s="312"/>
    </row>
    <row r="175" spans="11:14" ht="15.75">
      <c r="K175" s="309"/>
      <c r="N175" s="312"/>
    </row>
    <row r="176" spans="11:14" ht="15.75">
      <c r="K176" s="309"/>
      <c r="N176" s="312"/>
    </row>
    <row r="177" spans="11:14" ht="15.75">
      <c r="K177" s="309"/>
      <c r="N177" s="312"/>
    </row>
    <row r="178" spans="11:14" ht="15.75">
      <c r="K178" s="309"/>
      <c r="N178" s="312"/>
    </row>
    <row r="179" spans="11:14" ht="15.75">
      <c r="K179" s="309"/>
      <c r="N179" s="312"/>
    </row>
    <row r="180" spans="11:14" ht="15.75">
      <c r="K180" s="309"/>
      <c r="N180" s="312"/>
    </row>
    <row r="181" spans="11:14" ht="15.75">
      <c r="K181" s="309"/>
      <c r="N181" s="312"/>
    </row>
    <row r="182" spans="11:14" ht="15.75">
      <c r="K182" s="309"/>
      <c r="N182" s="312"/>
    </row>
    <row r="183" spans="11:14" ht="15.75">
      <c r="K183" s="309"/>
      <c r="N183" s="312"/>
    </row>
    <row r="184" spans="11:14" ht="15.75">
      <c r="K184" s="309"/>
      <c r="N184" s="312"/>
    </row>
    <row r="185" spans="11:14" ht="15.75">
      <c r="K185" s="309"/>
      <c r="N185" s="312"/>
    </row>
    <row r="186" spans="11:14" ht="15.75">
      <c r="K186" s="309"/>
      <c r="N186" s="312"/>
    </row>
    <row r="187" spans="11:14" ht="15.75">
      <c r="K187" s="309"/>
      <c r="N187" s="312"/>
    </row>
    <row r="188" spans="11:14" ht="15.75">
      <c r="K188" s="309"/>
      <c r="N188" s="312"/>
    </row>
    <row r="189" spans="11:14" ht="15.75">
      <c r="K189" s="309"/>
      <c r="N189" s="312"/>
    </row>
    <row r="190" spans="11:14" ht="15.75">
      <c r="K190" s="309"/>
      <c r="N190" s="312"/>
    </row>
    <row r="191" spans="11:14" ht="15.75">
      <c r="K191" s="309"/>
      <c r="N191" s="312"/>
    </row>
    <row r="192" spans="11:14" ht="15.75">
      <c r="K192" s="309"/>
      <c r="N192" s="312"/>
    </row>
    <row r="193" spans="11:14" ht="15.75">
      <c r="K193" s="309"/>
      <c r="N193" s="312"/>
    </row>
    <row r="194" spans="11:14" ht="15.75">
      <c r="K194" s="309"/>
      <c r="N194" s="312"/>
    </row>
    <row r="195" spans="11:14" ht="15.75">
      <c r="K195" s="309"/>
      <c r="N195" s="312"/>
    </row>
    <row r="196" spans="11:14" ht="15.75">
      <c r="K196" s="309"/>
      <c r="N196" s="312"/>
    </row>
    <row r="197" spans="11:14" ht="15.75">
      <c r="K197" s="309"/>
      <c r="N197" s="312"/>
    </row>
    <row r="198" spans="11:14" ht="15.75">
      <c r="K198" s="309"/>
      <c r="N198" s="312"/>
    </row>
    <row r="199" spans="11:14" ht="15.75">
      <c r="K199" s="309"/>
      <c r="N199" s="312"/>
    </row>
    <row r="200" spans="11:14" ht="15.75">
      <c r="K200" s="309"/>
      <c r="N200" s="312"/>
    </row>
    <row r="201" spans="11:14" ht="15.75">
      <c r="K201" s="309"/>
      <c r="N201" s="312"/>
    </row>
    <row r="202" spans="11:14" ht="15.75">
      <c r="K202" s="309"/>
      <c r="N202" s="312"/>
    </row>
    <row r="203" spans="11:14" ht="15.75">
      <c r="K203" s="309"/>
      <c r="N203" s="312"/>
    </row>
    <row r="204" spans="11:14" ht="15.75">
      <c r="K204" s="309"/>
      <c r="N204" s="312"/>
    </row>
    <row r="205" spans="11:14" ht="15.75">
      <c r="K205" s="309"/>
      <c r="N205" s="312"/>
    </row>
    <row r="206" spans="11:14" ht="15.75">
      <c r="K206" s="309"/>
      <c r="N206" s="312"/>
    </row>
    <row r="207" spans="11:14" ht="15.75">
      <c r="K207" s="309"/>
      <c r="N207" s="312"/>
    </row>
    <row r="208" spans="11:14" ht="15.75">
      <c r="K208" s="309"/>
      <c r="N208" s="312"/>
    </row>
    <row r="209" spans="11:14" ht="15.75">
      <c r="K209" s="309"/>
      <c r="N209" s="312"/>
    </row>
    <row r="210" spans="11:14" ht="15.75">
      <c r="K210" s="309"/>
      <c r="N210" s="312"/>
    </row>
    <row r="211" spans="11:14" ht="15.75">
      <c r="K211" s="309"/>
      <c r="N211" s="312"/>
    </row>
    <row r="212" spans="11:14" ht="15.75">
      <c r="K212" s="309"/>
      <c r="N212" s="312"/>
    </row>
    <row r="213" spans="11:14" ht="15.75">
      <c r="K213" s="309"/>
      <c r="N213" s="312"/>
    </row>
    <row r="214" spans="11:14" ht="15.75">
      <c r="K214" s="309"/>
      <c r="N214" s="312"/>
    </row>
    <row r="215" spans="11:14" ht="15.75">
      <c r="K215" s="309"/>
      <c r="N215" s="312"/>
    </row>
    <row r="216" spans="11:14" ht="15.75">
      <c r="K216" s="309"/>
      <c r="N216" s="312"/>
    </row>
    <row r="217" spans="11:14" ht="15.75">
      <c r="K217" s="309"/>
      <c r="N217" s="312"/>
    </row>
    <row r="218" spans="11:14" ht="15.75">
      <c r="K218" s="309"/>
      <c r="N218" s="312"/>
    </row>
    <row r="219" spans="11:14" ht="15.75">
      <c r="K219" s="309"/>
      <c r="N219" s="312"/>
    </row>
    <row r="220" spans="11:14" ht="15.75">
      <c r="K220" s="309"/>
      <c r="N220" s="312"/>
    </row>
    <row r="221" spans="11:14" ht="15.75">
      <c r="K221" s="309"/>
      <c r="N221" s="312"/>
    </row>
    <row r="222" spans="11:14" ht="15.75">
      <c r="K222" s="309"/>
      <c r="N222" s="312"/>
    </row>
    <row r="223" spans="11:14" ht="15.75">
      <c r="K223" s="309"/>
      <c r="N223" s="312"/>
    </row>
    <row r="224" spans="11:14" ht="15.75">
      <c r="K224" s="309"/>
      <c r="N224" s="312"/>
    </row>
    <row r="225" spans="11:14" ht="15.75">
      <c r="K225" s="309"/>
      <c r="N225" s="312"/>
    </row>
    <row r="226" spans="11:14" ht="15.75">
      <c r="K226" s="309"/>
      <c r="N226" s="312"/>
    </row>
    <row r="227" spans="11:14" ht="15.75">
      <c r="K227" s="309"/>
      <c r="N227" s="312"/>
    </row>
    <row r="228" spans="11:14" ht="15.75">
      <c r="K228" s="309"/>
      <c r="N228" s="312"/>
    </row>
    <row r="229" spans="11:14" ht="15.75">
      <c r="K229" s="309"/>
      <c r="N229" s="312"/>
    </row>
    <row r="230" spans="11:14" ht="15.75">
      <c r="K230" s="309"/>
      <c r="N230" s="312"/>
    </row>
    <row r="231" spans="11:14" ht="15.75">
      <c r="K231" s="309"/>
      <c r="N231" s="312"/>
    </row>
    <row r="232" spans="11:14" ht="15.75">
      <c r="K232" s="309"/>
      <c r="N232" s="312"/>
    </row>
    <row r="233" spans="11:14" ht="15.75">
      <c r="K233" s="309"/>
      <c r="N233" s="312"/>
    </row>
    <row r="234" spans="11:14" ht="15.75">
      <c r="K234" s="309"/>
      <c r="N234" s="312"/>
    </row>
    <row r="235" spans="11:14" ht="15.75">
      <c r="K235" s="309"/>
      <c r="N235" s="312"/>
    </row>
    <row r="236" spans="11:14" ht="15.75">
      <c r="K236" s="309"/>
      <c r="N236" s="312"/>
    </row>
    <row r="237" spans="11:14" ht="15.75">
      <c r="K237" s="309"/>
      <c r="N237" s="312"/>
    </row>
    <row r="238" spans="11:14" ht="15.75">
      <c r="K238" s="309"/>
      <c r="N238" s="312"/>
    </row>
    <row r="239" spans="11:14" ht="15.75">
      <c r="K239" s="309"/>
      <c r="N239" s="312"/>
    </row>
    <row r="240" spans="11:14" ht="15.75">
      <c r="K240" s="309"/>
      <c r="N240" s="312"/>
    </row>
    <row r="241" spans="11:14" ht="15.75">
      <c r="K241" s="309"/>
      <c r="N241" s="312"/>
    </row>
    <row r="242" spans="11:14" ht="15.75">
      <c r="K242" s="309"/>
      <c r="N242" s="312"/>
    </row>
    <row r="243" spans="11:14" ht="15.75">
      <c r="K243" s="309"/>
      <c r="N243" s="312"/>
    </row>
    <row r="244" spans="11:14" ht="15.75">
      <c r="K244" s="309"/>
      <c r="N244" s="312"/>
    </row>
    <row r="245" spans="11:14" ht="15.75">
      <c r="K245" s="309"/>
      <c r="N245" s="312"/>
    </row>
    <row r="246" spans="11:14" ht="15.75">
      <c r="K246" s="309"/>
      <c r="N246" s="312"/>
    </row>
    <row r="247" spans="11:14" ht="15.75">
      <c r="K247" s="309"/>
      <c r="N247" s="312"/>
    </row>
    <row r="248" spans="11:14" ht="15.75">
      <c r="K248" s="309"/>
      <c r="N248" s="312"/>
    </row>
    <row r="249" spans="11:14" ht="15.75">
      <c r="K249" s="309"/>
      <c r="N249" s="312"/>
    </row>
    <row r="250" spans="11:14" ht="15.75">
      <c r="K250" s="309"/>
      <c r="N250" s="312"/>
    </row>
    <row r="251" spans="11:14" ht="15.75">
      <c r="K251" s="309"/>
      <c r="N251" s="312"/>
    </row>
    <row r="252" spans="11:14" ht="15.75">
      <c r="K252" s="309"/>
      <c r="N252" s="312"/>
    </row>
    <row r="253" spans="11:14" ht="15.75">
      <c r="K253" s="309"/>
      <c r="N253" s="312"/>
    </row>
    <row r="254" spans="11:14" ht="15.75">
      <c r="K254" s="309"/>
      <c r="N254" s="312"/>
    </row>
    <row r="255" spans="11:14" ht="15.75">
      <c r="K255" s="309"/>
      <c r="N255" s="312"/>
    </row>
    <row r="256" spans="11:14" ht="15.75">
      <c r="K256" s="309"/>
      <c r="N256" s="312"/>
    </row>
    <row r="257" spans="11:14" ht="15.75">
      <c r="K257" s="309"/>
      <c r="N257" s="312"/>
    </row>
    <row r="258" spans="11:14" ht="15.75">
      <c r="K258" s="309"/>
      <c r="N258" s="312"/>
    </row>
    <row r="259" spans="11:14" ht="15.75">
      <c r="K259" s="309"/>
      <c r="N259" s="312"/>
    </row>
    <row r="260" spans="11:14" ht="15.75">
      <c r="K260" s="309"/>
      <c r="N260" s="312"/>
    </row>
    <row r="261" spans="11:14" ht="15.75">
      <c r="K261" s="309"/>
      <c r="N261" s="312"/>
    </row>
    <row r="262" spans="11:14" ht="15.75">
      <c r="K262" s="309"/>
      <c r="N262" s="312"/>
    </row>
    <row r="263" spans="11:14" ht="15.75">
      <c r="K263" s="309"/>
      <c r="N263" s="312"/>
    </row>
    <row r="264" spans="11:14" ht="15.75">
      <c r="K264" s="309"/>
      <c r="N264" s="312"/>
    </row>
    <row r="265" spans="11:14" ht="15.75">
      <c r="K265" s="309"/>
      <c r="N265" s="312"/>
    </row>
    <row r="266" spans="11:14" ht="15.75">
      <c r="K266" s="309"/>
      <c r="N266" s="312"/>
    </row>
    <row r="267" spans="11:14" ht="15.75">
      <c r="K267" s="309"/>
      <c r="N267" s="312"/>
    </row>
    <row r="268" spans="11:14" ht="15.75">
      <c r="K268" s="309"/>
      <c r="N268" s="312"/>
    </row>
    <row r="269" spans="11:14" ht="15.75">
      <c r="K269" s="309"/>
      <c r="N269" s="312"/>
    </row>
    <row r="270" spans="11:14" ht="15.75">
      <c r="K270" s="309"/>
      <c r="N270" s="312"/>
    </row>
    <row r="271" spans="11:14" ht="15.75">
      <c r="K271" s="309"/>
      <c r="N271" s="312"/>
    </row>
    <row r="272" spans="11:14" ht="15.75">
      <c r="K272" s="309"/>
      <c r="N272" s="312"/>
    </row>
    <row r="273" spans="11:14" ht="15.75">
      <c r="K273" s="309"/>
      <c r="N273" s="312"/>
    </row>
    <row r="274" spans="11:14" ht="15.75">
      <c r="K274" s="309"/>
      <c r="N274" s="312"/>
    </row>
    <row r="275" spans="11:14" ht="15.75">
      <c r="K275" s="309"/>
      <c r="N275" s="312"/>
    </row>
    <row r="276" spans="11:14" ht="15.75">
      <c r="K276" s="309"/>
      <c r="N276" s="312"/>
    </row>
    <row r="277" spans="11:14" ht="15.75">
      <c r="K277" s="309"/>
      <c r="N277" s="312"/>
    </row>
    <row r="278" spans="11:14" ht="15.75">
      <c r="K278" s="309"/>
      <c r="N278" s="312"/>
    </row>
    <row r="279" spans="11:14" ht="15.75">
      <c r="K279" s="309"/>
      <c r="N279" s="312"/>
    </row>
    <row r="280" spans="11:14" ht="15.75">
      <c r="K280" s="309"/>
      <c r="N280" s="312"/>
    </row>
    <row r="281" spans="11:14" ht="15.75">
      <c r="K281" s="309"/>
      <c r="N281" s="312"/>
    </row>
    <row r="282" spans="11:14" ht="15.75">
      <c r="K282" s="309"/>
      <c r="N282" s="312"/>
    </row>
    <row r="283" spans="11:14" ht="15.75">
      <c r="K283" s="309"/>
      <c r="N283" s="312"/>
    </row>
    <row r="284" spans="11:14" ht="15.75">
      <c r="K284" s="309"/>
      <c r="N284" s="312"/>
    </row>
    <row r="285" spans="11:14" ht="15.75">
      <c r="K285" s="309"/>
      <c r="N285" s="312"/>
    </row>
    <row r="286" spans="11:14" ht="15.75">
      <c r="K286" s="309"/>
      <c r="N286" s="312"/>
    </row>
    <row r="287" spans="11:14" ht="15.75">
      <c r="K287" s="309"/>
      <c r="N287" s="312"/>
    </row>
    <row r="288" spans="11:14" ht="15.75">
      <c r="K288" s="309"/>
      <c r="N288" s="312"/>
    </row>
    <row r="289" spans="11:14" ht="15.75">
      <c r="K289" s="309"/>
      <c r="N289" s="312"/>
    </row>
    <row r="290" spans="11:14" ht="15.75">
      <c r="K290" s="309"/>
      <c r="N290" s="312"/>
    </row>
    <row r="291" spans="11:14" ht="15.75">
      <c r="K291" s="309"/>
      <c r="N291" s="312"/>
    </row>
    <row r="292" spans="11:14" ht="15.75">
      <c r="K292" s="309"/>
      <c r="N292" s="312"/>
    </row>
    <row r="293" spans="11:14" ht="15.75">
      <c r="K293" s="309"/>
      <c r="N293" s="312"/>
    </row>
    <row r="294" spans="11:14" ht="15.75">
      <c r="K294" s="309"/>
      <c r="N294" s="312"/>
    </row>
    <row r="295" spans="11:14" ht="15.75">
      <c r="K295" s="309"/>
      <c r="N295" s="312"/>
    </row>
    <row r="296" spans="11:14" ht="15.75">
      <c r="K296" s="309"/>
      <c r="N296" s="312"/>
    </row>
    <row r="297" spans="11:14" ht="15.75">
      <c r="K297" s="309"/>
      <c r="N297" s="312"/>
    </row>
    <row r="298" spans="11:14" ht="15.75">
      <c r="K298" s="309"/>
      <c r="N298" s="312"/>
    </row>
    <row r="299" spans="11:14" ht="15.75">
      <c r="K299" s="309"/>
      <c r="N299" s="312"/>
    </row>
    <row r="300" spans="11:14" ht="15.75">
      <c r="K300" s="309"/>
      <c r="N300" s="312"/>
    </row>
    <row r="301" spans="11:14" ht="15.75">
      <c r="K301" s="309"/>
      <c r="N301" s="312"/>
    </row>
    <row r="302" spans="11:14" ht="15.75">
      <c r="K302" s="309"/>
      <c r="N302" s="312"/>
    </row>
    <row r="303" spans="11:14" ht="15.75">
      <c r="K303" s="309"/>
      <c r="N303" s="312"/>
    </row>
    <row r="304" spans="11:14" ht="15.75">
      <c r="K304" s="309"/>
      <c r="N304" s="312"/>
    </row>
    <row r="305" spans="11:14" ht="15.75">
      <c r="K305" s="309"/>
      <c r="N305" s="312"/>
    </row>
    <row r="306" spans="11:14" ht="15.75">
      <c r="K306" s="309"/>
      <c r="N306" s="312"/>
    </row>
    <row r="307" spans="11:14" ht="15.75">
      <c r="K307" s="309"/>
      <c r="N307" s="312"/>
    </row>
    <row r="308" spans="11:14" ht="15.75">
      <c r="K308" s="309"/>
      <c r="N308" s="312"/>
    </row>
    <row r="309" spans="11:14" ht="15.75">
      <c r="K309" s="309"/>
      <c r="N309" s="312"/>
    </row>
    <row r="310" spans="11:14" ht="15.75">
      <c r="K310" s="309"/>
      <c r="N310" s="312"/>
    </row>
    <row r="311" spans="11:14" ht="15.75">
      <c r="K311" s="309"/>
      <c r="N311" s="312"/>
    </row>
    <row r="312" spans="11:14" ht="15.75">
      <c r="K312" s="309"/>
      <c r="N312" s="312"/>
    </row>
    <row r="313" spans="11:14" ht="15.75">
      <c r="K313" s="309"/>
      <c r="N313" s="312"/>
    </row>
    <row r="314" spans="11:14" ht="15.75">
      <c r="K314" s="309"/>
      <c r="N314" s="312"/>
    </row>
    <row r="315" spans="11:14" ht="15.75">
      <c r="K315" s="309"/>
      <c r="N315" s="312"/>
    </row>
    <row r="316" spans="11:14" ht="15.75">
      <c r="K316" s="309"/>
      <c r="N316" s="312"/>
    </row>
    <row r="317" spans="11:14" ht="15.75">
      <c r="K317" s="309"/>
      <c r="N317" s="312"/>
    </row>
    <row r="318" spans="11:14" ht="15.75">
      <c r="K318" s="309"/>
      <c r="N318" s="312"/>
    </row>
    <row r="319" spans="11:14" ht="15.75">
      <c r="K319" s="309"/>
      <c r="N319" s="312"/>
    </row>
    <row r="320" spans="11:14" ht="15.75">
      <c r="K320" s="309"/>
      <c r="N320" s="312"/>
    </row>
    <row r="321" spans="11:14" ht="15.75">
      <c r="K321" s="309"/>
      <c r="N321" s="312"/>
    </row>
    <row r="322" spans="11:14" ht="15.75">
      <c r="K322" s="309"/>
      <c r="N322" s="312"/>
    </row>
    <row r="323" spans="11:14" ht="15.75">
      <c r="K323" s="309"/>
      <c r="N323" s="312"/>
    </row>
    <row r="324" spans="11:14" ht="15.75">
      <c r="K324" s="309"/>
      <c r="N324" s="312"/>
    </row>
    <row r="325" spans="11:14" ht="15.75">
      <c r="K325" s="309"/>
      <c r="N325" s="312"/>
    </row>
    <row r="326" spans="11:14" ht="15.75">
      <c r="K326" s="309"/>
      <c r="N326" s="312"/>
    </row>
    <row r="327" spans="11:14" ht="15.75">
      <c r="K327" s="309"/>
      <c r="N327" s="312"/>
    </row>
    <row r="328" spans="11:14" ht="15.75">
      <c r="K328" s="309"/>
      <c r="N328" s="312"/>
    </row>
    <row r="329" spans="11:14" ht="15.75">
      <c r="K329" s="309"/>
      <c r="N329" s="312"/>
    </row>
    <row r="330" spans="11:14" ht="15.75">
      <c r="K330" s="309"/>
      <c r="N330" s="312"/>
    </row>
    <row r="331" spans="11:14" ht="15.75">
      <c r="K331" s="309"/>
      <c r="N331" s="312"/>
    </row>
    <row r="332" spans="11:14" ht="15.75">
      <c r="K332" s="309"/>
      <c r="N332" s="312"/>
    </row>
    <row r="333" spans="11:14" ht="15.75">
      <c r="K333" s="309"/>
      <c r="N333" s="312"/>
    </row>
    <row r="334" spans="11:14" ht="15.75">
      <c r="K334" s="309"/>
      <c r="N334" s="312"/>
    </row>
    <row r="335" spans="11:14" ht="15.75">
      <c r="K335" s="309"/>
      <c r="N335" s="312"/>
    </row>
    <row r="336" spans="11:14" ht="15.75">
      <c r="K336" s="309"/>
      <c r="N336" s="312"/>
    </row>
    <row r="337" spans="11:14" ht="15.75">
      <c r="K337" s="309"/>
      <c r="N337" s="312"/>
    </row>
    <row r="338" spans="11:14" ht="15.75">
      <c r="K338" s="309"/>
      <c r="N338" s="312"/>
    </row>
    <row r="339" spans="11:14" ht="15.75">
      <c r="K339" s="309"/>
      <c r="N339" s="312"/>
    </row>
    <row r="340" spans="11:14" ht="15.75">
      <c r="K340" s="309"/>
      <c r="N340" s="312"/>
    </row>
    <row r="341" spans="11:14" ht="15.75">
      <c r="K341" s="309"/>
      <c r="N341" s="312"/>
    </row>
    <row r="342" spans="11:14" ht="15.75">
      <c r="K342" s="309"/>
      <c r="N342" s="312"/>
    </row>
    <row r="343" spans="11:14" ht="15.75">
      <c r="K343" s="309"/>
      <c r="N343" s="312"/>
    </row>
    <row r="344" spans="11:14" ht="15.75">
      <c r="K344" s="309"/>
      <c r="N344" s="312"/>
    </row>
    <row r="345" spans="11:14" ht="15.75">
      <c r="K345" s="309"/>
      <c r="N345" s="312"/>
    </row>
    <row r="346" spans="11:14" ht="15.75">
      <c r="K346" s="309"/>
      <c r="N346" s="312"/>
    </row>
    <row r="347" spans="11:14" ht="15.75">
      <c r="K347" s="309"/>
      <c r="N347" s="312"/>
    </row>
    <row r="348" spans="11:14" ht="15.75">
      <c r="K348" s="309"/>
      <c r="N348" s="312"/>
    </row>
    <row r="349" spans="11:14" ht="15.75">
      <c r="K349" s="309"/>
      <c r="N349" s="312"/>
    </row>
    <row r="350" spans="11:14" ht="15.75">
      <c r="K350" s="309"/>
      <c r="N350" s="312"/>
    </row>
    <row r="351" spans="11:14" ht="15.75">
      <c r="K351" s="309"/>
      <c r="N351" s="312"/>
    </row>
    <row r="352" spans="11:14" ht="15.75">
      <c r="K352" s="309"/>
      <c r="N352" s="312"/>
    </row>
    <row r="353" spans="11:14" ht="15.75">
      <c r="K353" s="309"/>
      <c r="N353" s="312"/>
    </row>
    <row r="354" spans="11:14" ht="15.75">
      <c r="K354" s="309"/>
      <c r="N354" s="312"/>
    </row>
    <row r="355" spans="11:14" ht="15.75">
      <c r="K355" s="309"/>
      <c r="N355" s="312"/>
    </row>
    <row r="356" spans="11:14" ht="15.75">
      <c r="K356" s="309"/>
      <c r="N356" s="312"/>
    </row>
    <row r="357" spans="11:14" ht="15.75">
      <c r="K357" s="309"/>
      <c r="N357" s="312"/>
    </row>
    <row r="358" spans="11:14" ht="15.75">
      <c r="K358" s="309"/>
      <c r="N358" s="312"/>
    </row>
    <row r="359" spans="11:14" ht="15.75">
      <c r="K359" s="309"/>
      <c r="N359" s="312"/>
    </row>
    <row r="360" spans="11:14" ht="15.75">
      <c r="K360" s="309"/>
      <c r="N360" s="312"/>
    </row>
    <row r="361" spans="11:14" ht="15.75">
      <c r="K361" s="309"/>
      <c r="N361" s="312"/>
    </row>
    <row r="362" spans="11:14" ht="15.75">
      <c r="K362" s="309"/>
      <c r="N362" s="312"/>
    </row>
    <row r="363" spans="11:14" ht="15.75">
      <c r="K363" s="309"/>
      <c r="N363" s="312"/>
    </row>
    <row r="364" spans="11:14" ht="15.75">
      <c r="K364" s="309"/>
      <c r="N364" s="312"/>
    </row>
    <row r="365" spans="11:14" ht="15.75">
      <c r="K365" s="309"/>
      <c r="N365" s="312"/>
    </row>
    <row r="366" spans="11:14" ht="15.75">
      <c r="K366" s="309"/>
      <c r="N366" s="312"/>
    </row>
    <row r="367" spans="11:14" ht="15.75">
      <c r="K367" s="309"/>
      <c r="N367" s="312"/>
    </row>
    <row r="368" spans="11:14" ht="15.75">
      <c r="K368" s="309"/>
      <c r="N368" s="312"/>
    </row>
    <row r="369" spans="11:14" ht="15.75">
      <c r="K369" s="309"/>
      <c r="N369" s="312"/>
    </row>
    <row r="370" spans="11:14" ht="15.75">
      <c r="K370" s="309"/>
      <c r="N370" s="312"/>
    </row>
    <row r="371" spans="11:14" ht="15.75">
      <c r="K371" s="309"/>
      <c r="N371" s="312"/>
    </row>
    <row r="372" spans="11:14" ht="15.75">
      <c r="K372" s="309"/>
      <c r="N372" s="312"/>
    </row>
    <row r="373" spans="11:14" ht="15.75">
      <c r="K373" s="309"/>
      <c r="N373" s="312"/>
    </row>
    <row r="374" spans="11:14" ht="15.75">
      <c r="K374" s="309"/>
      <c r="N374" s="312"/>
    </row>
    <row r="375" spans="11:14" ht="15.75">
      <c r="K375" s="309"/>
      <c r="N375" s="312"/>
    </row>
    <row r="376" spans="11:14" ht="15.75">
      <c r="K376" s="309"/>
      <c r="N376" s="312"/>
    </row>
    <row r="377" spans="11:14" ht="15.75">
      <c r="K377" s="309"/>
      <c r="N377" s="312"/>
    </row>
    <row r="378" spans="11:14" ht="15.75">
      <c r="K378" s="309"/>
      <c r="N378" s="312"/>
    </row>
    <row r="379" spans="11:14" ht="15.75">
      <c r="K379" s="309"/>
      <c r="N379" s="312"/>
    </row>
    <row r="380" spans="11:14" ht="15.75">
      <c r="K380" s="309"/>
      <c r="N380" s="312"/>
    </row>
    <row r="381" spans="11:14" ht="15.75">
      <c r="K381" s="309"/>
      <c r="N381" s="312"/>
    </row>
    <row r="382" spans="11:14" ht="15.75">
      <c r="K382" s="309"/>
      <c r="N382" s="312"/>
    </row>
    <row r="383" spans="11:14" ht="15.75">
      <c r="K383" s="309"/>
      <c r="N383" s="312"/>
    </row>
    <row r="384" spans="11:14" ht="15.75">
      <c r="K384" s="309"/>
      <c r="N384" s="312"/>
    </row>
    <row r="385" spans="11:14" ht="15.75">
      <c r="K385" s="309"/>
      <c r="N385" s="312"/>
    </row>
    <row r="386" spans="11:14" ht="15.75">
      <c r="K386" s="309"/>
      <c r="N386" s="312"/>
    </row>
    <row r="387" spans="11:14" ht="15.75">
      <c r="K387" s="309"/>
      <c r="N387" s="312"/>
    </row>
    <row r="388" spans="11:14" ht="15.75">
      <c r="K388" s="309"/>
      <c r="N388" s="312"/>
    </row>
    <row r="389" spans="11:14" ht="15.75">
      <c r="K389" s="309"/>
      <c r="N389" s="312"/>
    </row>
    <row r="390" spans="11:14" ht="15.75">
      <c r="K390" s="309"/>
      <c r="N390" s="312"/>
    </row>
    <row r="391" spans="11:14" ht="15.75">
      <c r="K391" s="309"/>
      <c r="N391" s="312"/>
    </row>
    <row r="392" spans="11:14" ht="15.75">
      <c r="K392" s="309"/>
      <c r="N392" s="312"/>
    </row>
    <row r="393" spans="11:14" ht="15.75">
      <c r="K393" s="309"/>
      <c r="N393" s="312"/>
    </row>
    <row r="394" spans="11:14" ht="15.75">
      <c r="K394" s="309"/>
      <c r="N394" s="312"/>
    </row>
    <row r="395" spans="11:14" ht="15.75">
      <c r="K395" s="309"/>
      <c r="N395" s="312"/>
    </row>
    <row r="396" spans="11:14" ht="15.75">
      <c r="K396" s="309"/>
      <c r="N396" s="312"/>
    </row>
    <row r="397" spans="11:14" ht="15.75">
      <c r="K397" s="309"/>
      <c r="N397" s="312"/>
    </row>
    <row r="398" spans="11:14" ht="15.75">
      <c r="K398" s="309"/>
      <c r="N398" s="312"/>
    </row>
    <row r="399" spans="11:14" ht="15.75">
      <c r="K399" s="309"/>
      <c r="N399" s="312"/>
    </row>
    <row r="400" spans="11:14" ht="15.75">
      <c r="K400" s="309"/>
      <c r="N400" s="312"/>
    </row>
    <row r="401" spans="11:14" ht="15.75">
      <c r="K401" s="309"/>
      <c r="N401" s="312"/>
    </row>
    <row r="402" spans="11:14" ht="15.75">
      <c r="K402" s="309"/>
      <c r="N402" s="312"/>
    </row>
    <row r="403" spans="11:14" ht="15.75">
      <c r="K403" s="309"/>
      <c r="N403" s="312"/>
    </row>
    <row r="404" spans="11:14" ht="15.75">
      <c r="K404" s="309"/>
      <c r="N404" s="312"/>
    </row>
    <row r="405" spans="11:14" ht="15.75">
      <c r="K405" s="309"/>
      <c r="N405" s="312"/>
    </row>
    <row r="406" spans="11:14" ht="15.75">
      <c r="K406" s="309"/>
      <c r="N406" s="312"/>
    </row>
    <row r="407" spans="11:14" ht="15.75">
      <c r="K407" s="309"/>
      <c r="N407" s="312"/>
    </row>
    <row r="408" spans="11:14" ht="15.75">
      <c r="K408" s="309"/>
      <c r="N408" s="312"/>
    </row>
    <row r="409" spans="11:14" ht="15.75">
      <c r="K409" s="309"/>
      <c r="N409" s="312"/>
    </row>
    <row r="410" spans="11:14" ht="15.75">
      <c r="K410" s="309"/>
      <c r="N410" s="312"/>
    </row>
    <row r="411" spans="11:14" ht="15.75">
      <c r="K411" s="309"/>
      <c r="N411" s="312"/>
    </row>
    <row r="412" spans="11:14" ht="15.75">
      <c r="K412" s="309"/>
      <c r="N412" s="312"/>
    </row>
    <row r="413" spans="11:14" ht="15.75">
      <c r="K413" s="309"/>
      <c r="N413" s="312"/>
    </row>
    <row r="414" spans="11:14" ht="15.75">
      <c r="K414" s="309"/>
      <c r="N414" s="312"/>
    </row>
    <row r="415" spans="11:14" ht="15.75">
      <c r="K415" s="309"/>
      <c r="N415" s="312"/>
    </row>
    <row r="416" spans="11:14" ht="15.75">
      <c r="K416" s="309"/>
      <c r="N416" s="312"/>
    </row>
    <row r="417" spans="11:14" ht="15.75">
      <c r="K417" s="309"/>
      <c r="N417" s="312"/>
    </row>
    <row r="418" spans="11:14" ht="15.75">
      <c r="K418" s="309"/>
      <c r="N418" s="312"/>
    </row>
    <row r="419" spans="11:14" ht="15.75">
      <c r="K419" s="309"/>
      <c r="N419" s="312"/>
    </row>
    <row r="420" spans="11:14" ht="15.75">
      <c r="K420" s="309"/>
      <c r="N420" s="312"/>
    </row>
    <row r="421" spans="11:14" ht="15.75">
      <c r="K421" s="309"/>
      <c r="N421" s="312"/>
    </row>
    <row r="422" spans="11:14" ht="15.75">
      <c r="K422" s="309"/>
      <c r="N422" s="312"/>
    </row>
    <row r="423" spans="11:14" ht="15.75">
      <c r="K423" s="309"/>
      <c r="N423" s="312"/>
    </row>
    <row r="424" spans="11:14" ht="15.75">
      <c r="K424" s="309"/>
      <c r="N424" s="312"/>
    </row>
    <row r="425" spans="11:14" ht="15.75">
      <c r="K425" s="309"/>
      <c r="N425" s="312"/>
    </row>
    <row r="426" spans="11:14" ht="15.75">
      <c r="K426" s="309"/>
      <c r="N426" s="312"/>
    </row>
    <row r="427" spans="11:14" ht="15.75">
      <c r="K427" s="309"/>
      <c r="N427" s="312"/>
    </row>
    <row r="428" spans="11:14" ht="15.75">
      <c r="K428" s="309"/>
      <c r="N428" s="312"/>
    </row>
    <row r="429" spans="11:14" ht="15.75">
      <c r="K429" s="309"/>
      <c r="N429" s="312"/>
    </row>
    <row r="430" spans="11:14" ht="15.75">
      <c r="K430" s="309"/>
      <c r="N430" s="312"/>
    </row>
    <row r="431" spans="11:14" ht="15.75">
      <c r="K431" s="309"/>
      <c r="N431" s="312"/>
    </row>
    <row r="432" spans="11:14" ht="15.75">
      <c r="K432" s="309"/>
      <c r="N432" s="312"/>
    </row>
    <row r="433" spans="11:14" ht="15.75">
      <c r="K433" s="309"/>
      <c r="N433" s="312"/>
    </row>
    <row r="434" spans="11:14" ht="15.75">
      <c r="K434" s="309"/>
      <c r="N434" s="312"/>
    </row>
    <row r="435" spans="11:14" ht="15.75">
      <c r="K435" s="309"/>
      <c r="N435" s="312"/>
    </row>
    <row r="436" spans="11:14" ht="15.75">
      <c r="K436" s="309"/>
      <c r="N436" s="312"/>
    </row>
    <row r="437" spans="11:14" ht="15.75">
      <c r="K437" s="309"/>
      <c r="N437" s="312"/>
    </row>
    <row r="438" spans="11:14" ht="15.75">
      <c r="K438" s="309"/>
      <c r="N438" s="312"/>
    </row>
    <row r="439" spans="11:14" ht="15.75">
      <c r="K439" s="309"/>
      <c r="N439" s="312"/>
    </row>
    <row r="440" spans="11:14" ht="15.75">
      <c r="K440" s="309"/>
      <c r="N440" s="312"/>
    </row>
    <row r="441" spans="11:14" ht="15.75">
      <c r="K441" s="309"/>
      <c r="N441" s="312"/>
    </row>
    <row r="442" spans="11:14" ht="15.75">
      <c r="K442" s="309"/>
      <c r="N442" s="312"/>
    </row>
    <row r="443" spans="11:14" ht="15.75">
      <c r="K443" s="309"/>
      <c r="N443" s="312"/>
    </row>
    <row r="444" spans="11:14" ht="15.75">
      <c r="K444" s="309"/>
      <c r="N444" s="312"/>
    </row>
    <row r="445" spans="11:14" ht="15.75">
      <c r="K445" s="309"/>
      <c r="N445" s="312"/>
    </row>
    <row r="446" spans="11:14" ht="15.75">
      <c r="K446" s="309"/>
      <c r="N446" s="312"/>
    </row>
    <row r="447" spans="11:14" ht="15.75">
      <c r="K447" s="309"/>
      <c r="N447" s="312"/>
    </row>
    <row r="448" spans="11:14" ht="15.75">
      <c r="K448" s="309"/>
      <c r="N448" s="312"/>
    </row>
    <row r="449" spans="11:14" ht="15.75">
      <c r="K449" s="309"/>
      <c r="N449" s="312"/>
    </row>
    <row r="450" spans="11:14" ht="15.75">
      <c r="K450" s="309"/>
      <c r="N450" s="312"/>
    </row>
    <row r="451" spans="11:14" ht="15.75">
      <c r="K451" s="309"/>
      <c r="N451" s="312"/>
    </row>
    <row r="452" spans="11:14" ht="15.75">
      <c r="K452" s="309"/>
      <c r="N452" s="312"/>
    </row>
    <row r="453" spans="11:14" ht="15.75">
      <c r="K453" s="309"/>
      <c r="N453" s="312"/>
    </row>
    <row r="454" spans="11:14" ht="15.75">
      <c r="K454" s="309"/>
      <c r="N454" s="312"/>
    </row>
    <row r="455" spans="11:14" ht="15.75">
      <c r="K455" s="309"/>
      <c r="N455" s="312"/>
    </row>
    <row r="456" spans="11:14" ht="15.75">
      <c r="K456" s="309"/>
      <c r="N456" s="312"/>
    </row>
    <row r="457" spans="11:14" ht="15.75">
      <c r="K457" s="309"/>
      <c r="N457" s="312"/>
    </row>
    <row r="458" spans="11:14" ht="15.75">
      <c r="K458" s="309"/>
      <c r="N458" s="312"/>
    </row>
    <row r="459" spans="11:14" ht="15.75">
      <c r="K459" s="309"/>
      <c r="N459" s="312"/>
    </row>
    <row r="460" spans="11:14" ht="15.75">
      <c r="K460" s="309"/>
      <c r="N460" s="312"/>
    </row>
    <row r="461" spans="11:14" ht="15.75">
      <c r="K461" s="309"/>
      <c r="N461" s="312"/>
    </row>
    <row r="462" spans="11:14" ht="15.75">
      <c r="K462" s="309"/>
      <c r="N462" s="312"/>
    </row>
    <row r="463" spans="11:14" ht="15.75">
      <c r="K463" s="309"/>
      <c r="N463" s="312"/>
    </row>
    <row r="464" spans="11:14" ht="15.75">
      <c r="K464" s="309"/>
      <c r="N464" s="312"/>
    </row>
    <row r="465" spans="11:14" ht="15.75">
      <c r="K465" s="309"/>
      <c r="N465" s="312"/>
    </row>
    <row r="466" spans="11:14" ht="15.75">
      <c r="K466" s="309"/>
      <c r="N466" s="312"/>
    </row>
    <row r="467" spans="11:14" ht="15.75">
      <c r="K467" s="309"/>
      <c r="N467" s="312"/>
    </row>
    <row r="468" spans="11:14" ht="15.75">
      <c r="K468" s="309"/>
      <c r="N468" s="312"/>
    </row>
    <row r="469" spans="11:14" ht="15.75">
      <c r="K469" s="309"/>
      <c r="N469" s="312"/>
    </row>
    <row r="470" spans="11:14" ht="15.75">
      <c r="K470" s="309"/>
      <c r="N470" s="312"/>
    </row>
    <row r="471" spans="11:14" ht="15.75">
      <c r="K471" s="309"/>
      <c r="N471" s="312"/>
    </row>
    <row r="472" spans="11:14" ht="15.75">
      <c r="K472" s="309"/>
      <c r="N472" s="312"/>
    </row>
    <row r="473" spans="11:14" ht="15.75">
      <c r="K473" s="309"/>
      <c r="N473" s="312"/>
    </row>
    <row r="474" spans="11:14" ht="15.75">
      <c r="K474" s="309"/>
      <c r="N474" s="312"/>
    </row>
    <row r="475" spans="11:14" ht="15.75">
      <c r="K475" s="309"/>
      <c r="N475" s="312"/>
    </row>
    <row r="476" spans="11:14" ht="15.75">
      <c r="K476" s="309"/>
      <c r="N476" s="312"/>
    </row>
    <row r="477" spans="11:14" ht="15.75">
      <c r="K477" s="309"/>
      <c r="N477" s="312"/>
    </row>
    <row r="478" spans="11:14" ht="15.75">
      <c r="K478" s="309"/>
      <c r="N478" s="312"/>
    </row>
    <row r="479" spans="11:14" ht="15.75">
      <c r="K479" s="309"/>
      <c r="N479" s="312"/>
    </row>
    <row r="480" spans="11:14" ht="15.75">
      <c r="K480" s="309"/>
      <c r="N480" s="312"/>
    </row>
    <row r="481" spans="11:14" ht="15.75">
      <c r="K481" s="309"/>
      <c r="N481" s="312"/>
    </row>
    <row r="482" spans="11:14" ht="15.75">
      <c r="K482" s="309"/>
      <c r="N482" s="312"/>
    </row>
    <row r="483" spans="11:14" ht="15.75">
      <c r="K483" s="309"/>
      <c r="N483" s="312"/>
    </row>
    <row r="484" spans="11:14" ht="15.75">
      <c r="K484" s="309"/>
      <c r="N484" s="312"/>
    </row>
    <row r="485" spans="11:14" ht="15.75">
      <c r="K485" s="309"/>
      <c r="N485" s="312"/>
    </row>
    <row r="486" spans="11:14" ht="15.75">
      <c r="K486" s="309"/>
      <c r="N486" s="312"/>
    </row>
    <row r="487" spans="11:14" ht="15.75">
      <c r="K487" s="309"/>
      <c r="N487" s="312"/>
    </row>
    <row r="488" spans="11:14" ht="15.75">
      <c r="K488" s="309"/>
      <c r="N488" s="312"/>
    </row>
    <row r="489" spans="11:14" ht="15.75">
      <c r="K489" s="309"/>
      <c r="N489" s="312"/>
    </row>
    <row r="490" spans="11:14" ht="15.75">
      <c r="K490" s="309"/>
      <c r="N490" s="312"/>
    </row>
    <row r="491" spans="11:14" ht="15.75">
      <c r="K491" s="309"/>
      <c r="N491" s="312"/>
    </row>
    <row r="492" spans="11:14" ht="15.75">
      <c r="K492" s="309"/>
      <c r="N492" s="312"/>
    </row>
    <row r="493" spans="11:14" ht="15.75">
      <c r="K493" s="309"/>
      <c r="N493" s="312"/>
    </row>
    <row r="494" spans="11:14" ht="15.75">
      <c r="K494" s="309"/>
      <c r="N494" s="312"/>
    </row>
    <row r="495" spans="11:14" ht="15.75">
      <c r="K495" s="309"/>
      <c r="N495" s="312"/>
    </row>
    <row r="496" spans="11:14" ht="15.75">
      <c r="K496" s="309"/>
      <c r="N496" s="312"/>
    </row>
    <row r="497" spans="11:14" ht="15.75">
      <c r="K497" s="309"/>
      <c r="N497" s="312"/>
    </row>
    <row r="498" spans="11:14" ht="15.75">
      <c r="K498" s="309"/>
      <c r="N498" s="312"/>
    </row>
    <row r="499" spans="11:14" ht="15.75">
      <c r="K499" s="309"/>
      <c r="N499" s="312"/>
    </row>
    <row r="500" spans="11:14" ht="15.75">
      <c r="K500" s="309"/>
      <c r="N500" s="312"/>
    </row>
    <row r="501" spans="11:14" ht="15.75">
      <c r="K501" s="309"/>
      <c r="N501" s="312"/>
    </row>
    <row r="502" spans="11:14" ht="15.75">
      <c r="K502" s="309"/>
      <c r="N502" s="312"/>
    </row>
    <row r="503" spans="11:14" ht="15.75">
      <c r="K503" s="309"/>
      <c r="N503" s="312"/>
    </row>
    <row r="504" spans="11:14" ht="15.75">
      <c r="K504" s="309"/>
      <c r="N504" s="312"/>
    </row>
    <row r="505" spans="11:14" ht="15.75">
      <c r="K505" s="309"/>
      <c r="N505" s="312"/>
    </row>
    <row r="506" spans="11:14" ht="15.75">
      <c r="K506" s="309"/>
      <c r="N506" s="312"/>
    </row>
    <row r="507" spans="11:14" ht="15.75">
      <c r="K507" s="309"/>
      <c r="N507" s="312"/>
    </row>
    <row r="508" spans="11:14" ht="15.75">
      <c r="K508" s="309"/>
      <c r="N508" s="312"/>
    </row>
    <row r="509" spans="11:14" ht="15.75">
      <c r="K509" s="309"/>
      <c r="N509" s="312"/>
    </row>
    <row r="510" spans="11:14" ht="15.75">
      <c r="K510" s="309"/>
      <c r="N510" s="312"/>
    </row>
    <row r="511" spans="11:14" ht="15.75">
      <c r="K511" s="309"/>
      <c r="N511" s="312"/>
    </row>
    <row r="512" spans="11:14" ht="15.75">
      <c r="K512" s="309"/>
      <c r="N512" s="312"/>
    </row>
    <row r="513" spans="11:14" ht="15.75">
      <c r="K513" s="309"/>
      <c r="N513" s="312"/>
    </row>
    <row r="514" spans="11:14" ht="15.75">
      <c r="K514" s="309"/>
      <c r="N514" s="312"/>
    </row>
    <row r="515" spans="11:14" ht="15.75">
      <c r="K515" s="309"/>
      <c r="N515" s="312"/>
    </row>
    <row r="516" spans="11:14" ht="15.75">
      <c r="K516" s="309"/>
      <c r="N516" s="312"/>
    </row>
    <row r="517" spans="11:14" ht="15.75">
      <c r="K517" s="309"/>
      <c r="N517" s="312"/>
    </row>
    <row r="518" spans="11:14" ht="15.75">
      <c r="K518" s="309"/>
      <c r="N518" s="312"/>
    </row>
    <row r="519" spans="11:14" ht="15.75">
      <c r="K519" s="309"/>
      <c r="N519" s="312"/>
    </row>
    <row r="520" spans="11:14" ht="15.75">
      <c r="K520" s="309"/>
      <c r="N520" s="312"/>
    </row>
    <row r="521" spans="11:14" ht="15.75">
      <c r="K521" s="309"/>
      <c r="N521" s="312"/>
    </row>
    <row r="522" spans="11:14" ht="15.75">
      <c r="K522" s="309"/>
      <c r="N522" s="312"/>
    </row>
    <row r="523" spans="11:14" ht="15.75">
      <c r="K523" s="309"/>
      <c r="N523" s="312"/>
    </row>
    <row r="524" spans="11:14" ht="15.75">
      <c r="K524" s="309"/>
      <c r="N524" s="312"/>
    </row>
    <row r="525" spans="11:14" ht="15.75">
      <c r="K525" s="309"/>
      <c r="N525" s="312"/>
    </row>
    <row r="526" spans="11:14" ht="15.75">
      <c r="K526" s="309"/>
      <c r="N526" s="312"/>
    </row>
    <row r="527" spans="11:14" ht="15.75">
      <c r="K527" s="309"/>
      <c r="N527" s="312"/>
    </row>
    <row r="528" spans="11:14" ht="15.75">
      <c r="K528" s="309"/>
      <c r="N528" s="312"/>
    </row>
    <row r="529" spans="11:14" ht="15.75">
      <c r="K529" s="309"/>
      <c r="N529" s="312"/>
    </row>
    <row r="530" spans="11:14" ht="15.75">
      <c r="K530" s="309"/>
      <c r="N530" s="312"/>
    </row>
    <row r="531" spans="11:14" ht="15.75">
      <c r="K531" s="309"/>
      <c r="N531" s="312"/>
    </row>
    <row r="532" spans="11:14" ht="15.75">
      <c r="K532" s="309"/>
      <c r="N532" s="312"/>
    </row>
    <row r="533" spans="11:14" ht="15.75">
      <c r="K533" s="309"/>
      <c r="N533" s="312"/>
    </row>
    <row r="534" spans="11:14" ht="15.75">
      <c r="K534" s="309"/>
      <c r="N534" s="312"/>
    </row>
    <row r="535" spans="11:14" ht="15.75">
      <c r="K535" s="309"/>
      <c r="N535" s="312"/>
    </row>
    <row r="536" spans="11:14" ht="15.75">
      <c r="K536" s="309"/>
      <c r="N536" s="312"/>
    </row>
    <row r="537" spans="11:14" ht="15.75">
      <c r="K537" s="309"/>
      <c r="N537" s="312"/>
    </row>
    <row r="538" spans="11:14" ht="15.75">
      <c r="K538" s="309"/>
      <c r="N538" s="312"/>
    </row>
    <row r="539" spans="11:14" ht="15.75">
      <c r="K539" s="309"/>
      <c r="N539" s="312"/>
    </row>
    <row r="540" spans="11:14" ht="15.75">
      <c r="K540" s="309"/>
      <c r="N540" s="312"/>
    </row>
    <row r="541" spans="11:14" ht="15.75">
      <c r="K541" s="309"/>
      <c r="N541" s="312"/>
    </row>
    <row r="542" spans="11:14" ht="15.75">
      <c r="K542" s="309"/>
      <c r="N542" s="312"/>
    </row>
    <row r="543" spans="11:14" ht="15.75">
      <c r="K543" s="309"/>
      <c r="N543" s="312"/>
    </row>
    <row r="544" spans="11:14" ht="15.75">
      <c r="K544" s="309"/>
      <c r="N544" s="312"/>
    </row>
    <row r="545" spans="11:14" ht="15.75">
      <c r="K545" s="309"/>
      <c r="N545" s="312"/>
    </row>
    <row r="546" spans="11:14" ht="15.75">
      <c r="K546" s="309"/>
      <c r="N546" s="312"/>
    </row>
    <row r="547" spans="11:14" ht="15.75">
      <c r="K547" s="309"/>
      <c r="N547" s="312"/>
    </row>
    <row r="548" spans="11:14" ht="15.75">
      <c r="K548" s="309"/>
      <c r="N548" s="312"/>
    </row>
    <row r="549" spans="11:14" ht="15.75">
      <c r="K549" s="309"/>
      <c r="N549" s="312"/>
    </row>
    <row r="550" spans="11:14" ht="15.75">
      <c r="K550" s="309"/>
      <c r="N550" s="312"/>
    </row>
    <row r="551" spans="11:14" ht="15.75">
      <c r="K551" s="309"/>
      <c r="N551" s="312"/>
    </row>
    <row r="552" spans="11:14" ht="15.75">
      <c r="K552" s="309"/>
      <c r="N552" s="312"/>
    </row>
    <row r="553" spans="11:14" ht="15.75">
      <c r="K553" s="309"/>
      <c r="N553" s="312"/>
    </row>
    <row r="554" spans="11:14" ht="15.75">
      <c r="K554" s="309"/>
      <c r="N554" s="312"/>
    </row>
    <row r="555" spans="11:14" ht="15.75">
      <c r="K555" s="309"/>
      <c r="N555" s="312"/>
    </row>
    <row r="556" spans="11:14" ht="15.75">
      <c r="K556" s="309"/>
      <c r="N556" s="312"/>
    </row>
    <row r="557" spans="11:14" ht="15.75">
      <c r="K557" s="309"/>
      <c r="N557" s="312"/>
    </row>
    <row r="558" spans="11:14" ht="15.75">
      <c r="K558" s="309"/>
      <c r="N558" s="312"/>
    </row>
    <row r="559" spans="11:14" ht="15.75">
      <c r="K559" s="309"/>
      <c r="N559" s="312"/>
    </row>
    <row r="560" spans="11:14" ht="15.75">
      <c r="K560" s="309"/>
      <c r="N560" s="312"/>
    </row>
    <row r="561" spans="11:14" ht="15.75">
      <c r="K561" s="309"/>
      <c r="N561" s="312"/>
    </row>
    <row r="562" spans="11:14" ht="15.75">
      <c r="K562" s="309"/>
      <c r="N562" s="312"/>
    </row>
    <row r="563" spans="11:14" ht="15.75">
      <c r="K563" s="309"/>
      <c r="N563" s="312"/>
    </row>
    <row r="564" spans="11:14" ht="15.75">
      <c r="K564" s="309"/>
      <c r="N564" s="312"/>
    </row>
    <row r="565" spans="11:14" ht="15.75">
      <c r="K565" s="309"/>
      <c r="N565" s="312"/>
    </row>
    <row r="566" spans="11:14" ht="15.75">
      <c r="K566" s="309"/>
      <c r="N566" s="312"/>
    </row>
    <row r="567" spans="11:14" ht="15.75">
      <c r="K567" s="309"/>
      <c r="N567" s="312"/>
    </row>
    <row r="568" spans="11:14" ht="15.75">
      <c r="K568" s="309"/>
      <c r="N568" s="312"/>
    </row>
    <row r="569" spans="11:14" ht="15.75">
      <c r="K569" s="309"/>
      <c r="N569" s="312"/>
    </row>
    <row r="570" spans="11:14" ht="15.75">
      <c r="K570" s="309"/>
      <c r="N570" s="312"/>
    </row>
    <row r="571" spans="11:14" ht="15.75">
      <c r="K571" s="309"/>
      <c r="N571" s="312"/>
    </row>
    <row r="572" spans="11:14" ht="15.75">
      <c r="K572" s="309"/>
      <c r="N572" s="312"/>
    </row>
    <row r="573" spans="11:14" ht="15.75">
      <c r="K573" s="309"/>
      <c r="N573" s="312"/>
    </row>
    <row r="574" spans="11:14" ht="15.75">
      <c r="K574" s="309"/>
      <c r="N574" s="312"/>
    </row>
    <row r="575" spans="11:14" ht="15.75">
      <c r="K575" s="309"/>
      <c r="N575" s="312"/>
    </row>
    <row r="576" spans="11:14" ht="15.75">
      <c r="K576" s="309"/>
      <c r="N576" s="312"/>
    </row>
    <row r="577" spans="11:14" ht="15.75">
      <c r="K577" s="309"/>
      <c r="N577" s="312"/>
    </row>
    <row r="578" spans="11:14" ht="15.75">
      <c r="K578" s="309"/>
      <c r="N578" s="312"/>
    </row>
    <row r="579" spans="11:14" ht="15.75">
      <c r="K579" s="309"/>
      <c r="N579" s="312"/>
    </row>
    <row r="580" spans="11:14" ht="15.75">
      <c r="K580" s="309"/>
      <c r="N580" s="312"/>
    </row>
    <row r="581" spans="11:14" ht="15.75">
      <c r="K581" s="309"/>
      <c r="N581" s="312"/>
    </row>
    <row r="582" spans="11:14" ht="15.75">
      <c r="K582" s="309"/>
      <c r="N582" s="312"/>
    </row>
    <row r="583" spans="11:14" ht="15.75">
      <c r="K583" s="309"/>
      <c r="N583" s="312"/>
    </row>
    <row r="584" spans="11:14" ht="15.75">
      <c r="K584" s="309"/>
      <c r="N584" s="312"/>
    </row>
    <row r="585" spans="11:14" ht="15.75">
      <c r="K585" s="309"/>
      <c r="N585" s="312"/>
    </row>
    <row r="586" spans="11:14" ht="15.75">
      <c r="K586" s="309"/>
      <c r="N586" s="312"/>
    </row>
    <row r="587" spans="11:14" ht="15.75">
      <c r="K587" s="309"/>
      <c r="N587" s="312"/>
    </row>
    <row r="588" spans="11:14" ht="15.75">
      <c r="K588" s="309"/>
      <c r="N588" s="312"/>
    </row>
    <row r="589" spans="11:14" ht="15.75">
      <c r="K589" s="309"/>
      <c r="N589" s="312"/>
    </row>
    <row r="590" spans="11:14" ht="15.75">
      <c r="K590" s="309"/>
      <c r="N590" s="312"/>
    </row>
    <row r="591" spans="11:14" ht="15.75">
      <c r="K591" s="309"/>
      <c r="N591" s="312"/>
    </row>
    <row r="592" spans="11:14" ht="15.75">
      <c r="K592" s="309"/>
      <c r="N592" s="312"/>
    </row>
    <row r="593" spans="11:14" ht="15.75">
      <c r="K593" s="309"/>
      <c r="N593" s="312"/>
    </row>
    <row r="594" spans="11:14" ht="15.75">
      <c r="K594" s="309"/>
      <c r="N594" s="312"/>
    </row>
    <row r="595" spans="11:14" ht="15.75">
      <c r="K595" s="309"/>
      <c r="N595" s="312"/>
    </row>
    <row r="596" spans="11:14" ht="15.75">
      <c r="K596" s="309"/>
      <c r="N596" s="312"/>
    </row>
    <row r="597" spans="11:14" ht="15.75">
      <c r="K597" s="309"/>
      <c r="N597" s="312"/>
    </row>
    <row r="598" spans="11:14" ht="15.75">
      <c r="K598" s="309"/>
      <c r="N598" s="312"/>
    </row>
    <row r="599" spans="11:14" ht="15.75">
      <c r="K599" s="309"/>
      <c r="N599" s="312"/>
    </row>
    <row r="600" spans="11:14" ht="15.75">
      <c r="K600" s="309"/>
      <c r="N600" s="312"/>
    </row>
    <row r="601" spans="11:14" ht="15.75">
      <c r="K601" s="309"/>
      <c r="N601" s="312"/>
    </row>
    <row r="602" spans="11:14" ht="15.75">
      <c r="K602" s="309"/>
      <c r="N602" s="312"/>
    </row>
    <row r="603" spans="11:14" ht="15.75">
      <c r="K603" s="309"/>
      <c r="N603" s="312"/>
    </row>
    <row r="604" spans="11:14" ht="15.75">
      <c r="K604" s="309"/>
      <c r="N604" s="312"/>
    </row>
    <row r="605" spans="11:14" ht="15.75">
      <c r="K605" s="309"/>
      <c r="N605" s="312"/>
    </row>
    <row r="606" spans="11:14" ht="15.75">
      <c r="K606" s="309"/>
      <c r="N606" s="312"/>
    </row>
    <row r="607" spans="11:14" ht="15.75">
      <c r="K607" s="309"/>
      <c r="N607" s="312"/>
    </row>
    <row r="608" spans="11:14" ht="15.75">
      <c r="K608" s="309"/>
      <c r="N608" s="312"/>
    </row>
    <row r="609" spans="11:14" ht="15.75">
      <c r="K609" s="309"/>
      <c r="N609" s="312"/>
    </row>
    <row r="610" spans="11:14" ht="15.75">
      <c r="K610" s="309"/>
      <c r="N610" s="312"/>
    </row>
    <row r="611" spans="11:14" ht="15.75">
      <c r="K611" s="309"/>
      <c r="N611" s="312"/>
    </row>
    <row r="612" spans="11:14" ht="15.75">
      <c r="K612" s="309"/>
      <c r="N612" s="312"/>
    </row>
    <row r="613" spans="11:14" ht="15.75">
      <c r="K613" s="309"/>
      <c r="N613" s="312"/>
    </row>
    <row r="614" spans="11:14" ht="15.75">
      <c r="K614" s="309"/>
      <c r="N614" s="312"/>
    </row>
    <row r="615" spans="11:14" ht="15.75">
      <c r="K615" s="309"/>
      <c r="N615" s="312"/>
    </row>
    <row r="616" spans="11:14" ht="15.75">
      <c r="K616" s="309"/>
      <c r="N616" s="312"/>
    </row>
    <row r="617" spans="11:14" ht="15.75">
      <c r="K617" s="309"/>
      <c r="N617" s="312"/>
    </row>
    <row r="618" spans="11:14" ht="15.75">
      <c r="K618" s="309"/>
      <c r="N618" s="312"/>
    </row>
    <row r="619" spans="11:14" ht="15.75">
      <c r="K619" s="309"/>
      <c r="N619" s="312"/>
    </row>
    <row r="620" spans="11:14" ht="15.75">
      <c r="K620" s="309"/>
      <c r="N620" s="312"/>
    </row>
    <row r="621" spans="11:14" ht="15.75">
      <c r="K621" s="309"/>
      <c r="N621" s="312"/>
    </row>
    <row r="622" spans="11:14" ht="15.75">
      <c r="K622" s="309"/>
      <c r="N622" s="312"/>
    </row>
    <row r="623" spans="11:14" ht="15.75">
      <c r="K623" s="309"/>
      <c r="N623" s="312"/>
    </row>
    <row r="624" spans="11:14" ht="15.75">
      <c r="K624" s="309"/>
      <c r="N624" s="312"/>
    </row>
    <row r="625" spans="11:14" ht="15.75">
      <c r="K625" s="309"/>
      <c r="N625" s="312"/>
    </row>
    <row r="626" spans="11:14" ht="15.75">
      <c r="K626" s="309"/>
      <c r="N626" s="312"/>
    </row>
    <row r="627" spans="11:14" ht="15.75">
      <c r="K627" s="309"/>
      <c r="N627" s="312"/>
    </row>
    <row r="628" spans="11:14" ht="15.75">
      <c r="K628" s="309"/>
      <c r="N628" s="312"/>
    </row>
    <row r="629" spans="11:14" ht="15.75">
      <c r="K629" s="309"/>
      <c r="N629" s="312"/>
    </row>
    <row r="630" spans="11:14" ht="15.75">
      <c r="K630" s="309"/>
      <c r="N630" s="312"/>
    </row>
    <row r="631" spans="11:14" ht="15.75">
      <c r="K631" s="309"/>
      <c r="N631" s="312"/>
    </row>
    <row r="632" spans="11:14" ht="15.75">
      <c r="K632" s="309"/>
      <c r="N632" s="312"/>
    </row>
    <row r="633" spans="11:14" ht="15.75">
      <c r="K633" s="309"/>
      <c r="N633" s="312"/>
    </row>
    <row r="634" spans="11:14" ht="15.75">
      <c r="K634" s="309"/>
      <c r="N634" s="312"/>
    </row>
    <row r="635" spans="11:14" ht="15.75">
      <c r="K635" s="309"/>
      <c r="N635" s="312"/>
    </row>
    <row r="636" spans="11:14" ht="15.75">
      <c r="K636" s="309"/>
      <c r="N636" s="312"/>
    </row>
    <row r="637" spans="11:14" ht="15.75">
      <c r="K637" s="309"/>
      <c r="N637" s="312"/>
    </row>
    <row r="638" spans="11:14" ht="15.75">
      <c r="K638" s="309"/>
      <c r="N638" s="312"/>
    </row>
    <row r="639" spans="11:14" ht="15.75">
      <c r="K639" s="309"/>
      <c r="N639" s="312"/>
    </row>
    <row r="640" spans="11:14" ht="15.75">
      <c r="K640" s="309"/>
      <c r="N640" s="312"/>
    </row>
    <row r="641" spans="11:14" ht="15.75">
      <c r="K641" s="309"/>
      <c r="N641" s="312"/>
    </row>
    <row r="642" spans="11:14" ht="15.75">
      <c r="K642" s="309"/>
      <c r="N642" s="312"/>
    </row>
    <row r="643" spans="11:14" ht="15.75">
      <c r="K643" s="309"/>
      <c r="N643" s="312"/>
    </row>
    <row r="644" spans="11:14" ht="15.75">
      <c r="K644" s="309"/>
      <c r="N644" s="312"/>
    </row>
    <row r="645" spans="11:14" ht="15.75">
      <c r="K645" s="309"/>
      <c r="N645" s="312"/>
    </row>
    <row r="646" spans="11:14" ht="15.75">
      <c r="K646" s="309"/>
      <c r="N646" s="312"/>
    </row>
    <row r="647" spans="11:14" ht="15.75">
      <c r="K647" s="309"/>
      <c r="N647" s="312"/>
    </row>
    <row r="648" spans="11:14" ht="15.75">
      <c r="K648" s="309"/>
      <c r="N648" s="312"/>
    </row>
    <row r="649" spans="11:14" ht="15.75">
      <c r="K649" s="309"/>
      <c r="N649" s="312"/>
    </row>
    <row r="650" spans="11:14" ht="15.75">
      <c r="K650" s="309"/>
      <c r="N650" s="312"/>
    </row>
    <row r="651" spans="11:14" ht="15.75">
      <c r="K651" s="309"/>
      <c r="N651" s="312"/>
    </row>
    <row r="652" spans="11:14" ht="15.75">
      <c r="K652" s="309"/>
      <c r="N652" s="312"/>
    </row>
    <row r="653" spans="11:14" ht="15.75">
      <c r="K653" s="309"/>
      <c r="N653" s="312"/>
    </row>
    <row r="654" spans="11:14" ht="15.75">
      <c r="K654" s="309"/>
      <c r="N654" s="312"/>
    </row>
    <row r="655" spans="11:14" ht="15.75">
      <c r="K655" s="309"/>
      <c r="N655" s="312"/>
    </row>
    <row r="656" spans="11:14" ht="15.75">
      <c r="K656" s="309"/>
      <c r="N656" s="312"/>
    </row>
    <row r="657" spans="11:14" ht="15.75">
      <c r="K657" s="309"/>
      <c r="N657" s="312"/>
    </row>
    <row r="658" spans="11:14" ht="15.75">
      <c r="K658" s="309"/>
      <c r="N658" s="312"/>
    </row>
    <row r="659" spans="11:14" ht="15.75">
      <c r="K659" s="309"/>
      <c r="N659" s="312"/>
    </row>
    <row r="660" spans="11:14" ht="15.75">
      <c r="K660" s="309"/>
      <c r="N660" s="312"/>
    </row>
    <row r="661" spans="11:14" ht="15.75">
      <c r="K661" s="309"/>
      <c r="N661" s="312"/>
    </row>
    <row r="662" spans="11:14" ht="15.75">
      <c r="K662" s="309"/>
      <c r="N662" s="312"/>
    </row>
    <row r="663" spans="11:14" ht="15.75">
      <c r="K663" s="309"/>
      <c r="N663" s="312"/>
    </row>
    <row r="664" spans="11:14" ht="15.75">
      <c r="K664" s="309"/>
      <c r="N664" s="312"/>
    </row>
    <row r="665" spans="11:14" ht="15.75">
      <c r="K665" s="309"/>
      <c r="N665" s="312"/>
    </row>
    <row r="666" spans="11:14" ht="15.75">
      <c r="K666" s="309"/>
      <c r="N666" s="312"/>
    </row>
    <row r="667" spans="11:14" ht="15.75">
      <c r="K667" s="309"/>
      <c r="N667" s="312"/>
    </row>
    <row r="668" spans="11:14" ht="15.75">
      <c r="K668" s="309"/>
      <c r="N668" s="312"/>
    </row>
    <row r="669" spans="11:14" ht="15.75">
      <c r="K669" s="309"/>
      <c r="N669" s="312"/>
    </row>
    <row r="670" spans="11:14" ht="15.75">
      <c r="K670" s="309"/>
      <c r="N670" s="312"/>
    </row>
    <row r="671" spans="11:14" ht="15.75">
      <c r="K671" s="309"/>
      <c r="N671" s="312"/>
    </row>
    <row r="672" spans="11:14" ht="15.75">
      <c r="K672" s="309"/>
      <c r="N672" s="312"/>
    </row>
    <row r="673" spans="11:14" ht="15.75">
      <c r="K673" s="309"/>
      <c r="N673" s="312"/>
    </row>
    <row r="674" spans="11:14" ht="15.75">
      <c r="K674" s="309"/>
      <c r="N674" s="312"/>
    </row>
    <row r="675" spans="11:14" ht="15.75">
      <c r="K675" s="309"/>
      <c r="N675" s="312"/>
    </row>
    <row r="676" spans="11:14" ht="15.75">
      <c r="K676" s="309"/>
      <c r="N676" s="312"/>
    </row>
    <row r="677" spans="11:14" ht="15.75">
      <c r="K677" s="309"/>
      <c r="N677" s="312"/>
    </row>
    <row r="678" spans="11:14" ht="15.75">
      <c r="K678" s="309"/>
      <c r="N678" s="312"/>
    </row>
    <row r="679" spans="11:14" ht="15.75">
      <c r="K679" s="309"/>
      <c r="N679" s="312"/>
    </row>
    <row r="680" spans="11:14" ht="15.75">
      <c r="K680" s="309"/>
      <c r="N680" s="312"/>
    </row>
    <row r="681" spans="11:14" ht="15.75">
      <c r="K681" s="309"/>
      <c r="N681" s="312"/>
    </row>
    <row r="682" spans="11:14" ht="15.75">
      <c r="K682" s="309"/>
      <c r="N682" s="312"/>
    </row>
    <row r="683" spans="11:14" ht="15.75">
      <c r="K683" s="309"/>
      <c r="N683" s="312"/>
    </row>
    <row r="684" spans="11:14" ht="15.75">
      <c r="K684" s="309"/>
      <c r="N684" s="312"/>
    </row>
    <row r="685" spans="11:14" ht="15.75">
      <c r="K685" s="309"/>
      <c r="N685" s="312"/>
    </row>
    <row r="686" spans="11:14" ht="15.75">
      <c r="K686" s="309"/>
      <c r="N686" s="312"/>
    </row>
    <row r="687" spans="11:14" ht="15.75">
      <c r="K687" s="309"/>
      <c r="N687" s="312"/>
    </row>
    <row r="688" spans="11:14" ht="15.75">
      <c r="K688" s="309"/>
      <c r="N688" s="312"/>
    </row>
    <row r="689" spans="11:14" ht="15.75">
      <c r="K689" s="309"/>
      <c r="N689" s="312"/>
    </row>
    <row r="690" spans="11:14" ht="15.75">
      <c r="K690" s="309"/>
      <c r="N690" s="312"/>
    </row>
    <row r="691" spans="11:14" ht="15.75">
      <c r="K691" s="309"/>
      <c r="N691" s="312"/>
    </row>
    <row r="692" spans="11:14" ht="15.75">
      <c r="K692" s="309"/>
      <c r="N692" s="312"/>
    </row>
    <row r="693" spans="11:14" ht="15.75">
      <c r="K693" s="309"/>
      <c r="N693" s="312"/>
    </row>
    <row r="694" spans="11:14" ht="15.75">
      <c r="K694" s="309"/>
      <c r="N694" s="312"/>
    </row>
    <row r="695" spans="11:14" ht="15.75">
      <c r="K695" s="309"/>
      <c r="N695" s="312"/>
    </row>
    <row r="696" spans="11:14" ht="15.75">
      <c r="K696" s="309"/>
      <c r="N696" s="312"/>
    </row>
    <row r="697" spans="11:14" ht="15.75">
      <c r="K697" s="309"/>
      <c r="N697" s="312"/>
    </row>
    <row r="698" spans="11:14" ht="15.75">
      <c r="K698" s="309"/>
      <c r="N698" s="312"/>
    </row>
    <row r="699" spans="11:14" ht="15.75">
      <c r="K699" s="309"/>
      <c r="N699" s="312"/>
    </row>
    <row r="700" spans="11:14" ht="15.75">
      <c r="K700" s="309"/>
      <c r="N700" s="312"/>
    </row>
    <row r="701" spans="11:14" ht="15.75">
      <c r="K701" s="309"/>
      <c r="N701" s="312"/>
    </row>
    <row r="702" spans="11:14" ht="15.75">
      <c r="K702" s="309"/>
      <c r="N702" s="312"/>
    </row>
    <row r="703" spans="11:14" ht="15.75">
      <c r="K703" s="309"/>
      <c r="N703" s="312"/>
    </row>
    <row r="704" spans="11:14" ht="15.75">
      <c r="K704" s="309"/>
      <c r="N704" s="312"/>
    </row>
    <row r="705" spans="11:14" ht="15.75">
      <c r="K705" s="309"/>
      <c r="N705" s="312"/>
    </row>
    <row r="706" spans="11:14" ht="15.75">
      <c r="K706" s="309"/>
      <c r="N706" s="312"/>
    </row>
    <row r="707" spans="11:14" ht="15.75">
      <c r="K707" s="309"/>
      <c r="N707" s="312"/>
    </row>
    <row r="708" spans="11:14" ht="15.75">
      <c r="K708" s="309"/>
      <c r="N708" s="312"/>
    </row>
    <row r="709" spans="11:14" ht="15.75">
      <c r="K709" s="309"/>
      <c r="N709" s="312"/>
    </row>
    <row r="710" spans="11:14" ht="15.75">
      <c r="K710" s="309"/>
      <c r="N710" s="312"/>
    </row>
    <row r="711" spans="11:14" ht="15.75">
      <c r="K711" s="309"/>
      <c r="N711" s="312"/>
    </row>
    <row r="712" spans="11:14" ht="15.75">
      <c r="K712" s="309"/>
      <c r="N712" s="312"/>
    </row>
    <row r="713" spans="11:14" ht="15.75">
      <c r="K713" s="309"/>
      <c r="N713" s="312"/>
    </row>
    <row r="714" spans="11:14" ht="15.75">
      <c r="K714" s="309"/>
      <c r="N714" s="312"/>
    </row>
    <row r="715" spans="11:14" ht="15.75">
      <c r="K715" s="309"/>
      <c r="N715" s="312"/>
    </row>
    <row r="716" spans="11:14" ht="15.75">
      <c r="K716" s="309"/>
      <c r="N716" s="312"/>
    </row>
    <row r="717" spans="11:14" ht="15.75">
      <c r="K717" s="309"/>
      <c r="N717" s="312"/>
    </row>
    <row r="718" spans="11:14" ht="15.75">
      <c r="K718" s="309"/>
      <c r="N718" s="312"/>
    </row>
    <row r="719" spans="11:14" ht="15.75">
      <c r="K719" s="309"/>
      <c r="N719" s="312"/>
    </row>
    <row r="720" spans="11:14" ht="15.75">
      <c r="K720" s="309"/>
      <c r="N720" s="312"/>
    </row>
    <row r="721" spans="11:14" ht="15.75">
      <c r="K721" s="309"/>
      <c r="N721" s="312"/>
    </row>
    <row r="722" spans="11:14" ht="15.75">
      <c r="K722" s="309"/>
      <c r="N722" s="312"/>
    </row>
    <row r="723" spans="11:14" ht="15.75">
      <c r="K723" s="309"/>
      <c r="N723" s="312"/>
    </row>
    <row r="724" spans="11:14" ht="15.75">
      <c r="K724" s="309"/>
      <c r="N724" s="312"/>
    </row>
    <row r="725" spans="11:14" ht="15.75">
      <c r="K725" s="309"/>
      <c r="N725" s="312"/>
    </row>
    <row r="726" spans="11:14" ht="15.75">
      <c r="K726" s="309"/>
      <c r="N726" s="312"/>
    </row>
    <row r="727" spans="11:14" ht="15.75">
      <c r="K727" s="309"/>
      <c r="N727" s="312"/>
    </row>
    <row r="728" spans="11:14" ht="15.75">
      <c r="K728" s="309"/>
      <c r="N728" s="312"/>
    </row>
    <row r="729" spans="11:14" ht="15.75">
      <c r="K729" s="309"/>
      <c r="N729" s="312"/>
    </row>
    <row r="730" spans="11:14" ht="15.75">
      <c r="K730" s="309"/>
      <c r="N730" s="312"/>
    </row>
    <row r="731" spans="11:14" ht="15.75">
      <c r="K731" s="309"/>
      <c r="N731" s="312"/>
    </row>
    <row r="732" spans="11:14" ht="15.75">
      <c r="K732" s="309"/>
      <c r="N732" s="312"/>
    </row>
    <row r="733" spans="11:14" ht="15.75">
      <c r="K733" s="309"/>
      <c r="N733" s="312"/>
    </row>
    <row r="734" spans="11:14" ht="15.75">
      <c r="K734" s="309"/>
      <c r="N734" s="312"/>
    </row>
    <row r="735" spans="11:14" ht="15.75">
      <c r="K735" s="309"/>
      <c r="N735" s="312"/>
    </row>
    <row r="736" spans="11:14" ht="15.75">
      <c r="K736" s="309"/>
      <c r="N736" s="312"/>
    </row>
    <row r="737" spans="11:14" ht="15.75">
      <c r="K737" s="309"/>
      <c r="N737" s="312"/>
    </row>
    <row r="738" spans="11:14" ht="15.75">
      <c r="K738" s="309"/>
      <c r="N738" s="312"/>
    </row>
    <row r="739" spans="11:14" ht="15.75">
      <c r="K739" s="309"/>
      <c r="N739" s="312"/>
    </row>
    <row r="740" spans="11:14" ht="15.75">
      <c r="K740" s="309"/>
      <c r="N740" s="312"/>
    </row>
    <row r="741" spans="11:14" ht="15.75">
      <c r="K741" s="309"/>
      <c r="N741" s="312"/>
    </row>
    <row r="742" spans="11:14" ht="15.75">
      <c r="K742" s="309"/>
      <c r="N742" s="312"/>
    </row>
    <row r="743" spans="11:14" ht="15.75">
      <c r="K743" s="309"/>
      <c r="N743" s="312"/>
    </row>
    <row r="744" spans="11:14" ht="15.75">
      <c r="K744" s="309"/>
      <c r="N744" s="312"/>
    </row>
    <row r="745" spans="11:14" ht="15.75">
      <c r="K745" s="309"/>
      <c r="N745" s="312"/>
    </row>
    <row r="746" spans="11:14" ht="15.75">
      <c r="K746" s="309"/>
      <c r="N746" s="312"/>
    </row>
    <row r="747" spans="11:14" ht="15.75">
      <c r="K747" s="309"/>
      <c r="N747" s="312"/>
    </row>
    <row r="748" spans="11:14" ht="15.75">
      <c r="K748" s="309"/>
      <c r="N748" s="312"/>
    </row>
    <row r="749" spans="11:14" ht="15.75">
      <c r="K749" s="309"/>
      <c r="N749" s="312"/>
    </row>
    <row r="750" spans="11:14" ht="15.75">
      <c r="K750" s="309"/>
      <c r="N750" s="312"/>
    </row>
    <row r="751" spans="11:14" ht="15.75">
      <c r="K751" s="309"/>
      <c r="N751" s="312"/>
    </row>
    <row r="752" spans="11:14" ht="15.75">
      <c r="K752" s="309"/>
      <c r="N752" s="312"/>
    </row>
    <row r="753" spans="11:14" ht="15.75">
      <c r="K753" s="309"/>
      <c r="N753" s="312"/>
    </row>
    <row r="754" spans="11:14" ht="15.75">
      <c r="K754" s="309"/>
      <c r="N754" s="312"/>
    </row>
    <row r="755" spans="11:14" ht="15.75">
      <c r="K755" s="309"/>
      <c r="N755" s="312"/>
    </row>
    <row r="756" spans="11:14" ht="15.75">
      <c r="K756" s="309"/>
      <c r="N756" s="312"/>
    </row>
    <row r="757" spans="11:14" ht="15.75">
      <c r="K757" s="309"/>
      <c r="N757" s="312"/>
    </row>
    <row r="758" spans="11:14" ht="15.75">
      <c r="K758" s="309"/>
      <c r="N758" s="312"/>
    </row>
    <row r="759" spans="11:14" ht="15.75">
      <c r="K759" s="309"/>
      <c r="N759" s="312"/>
    </row>
    <row r="760" spans="11:14" ht="15.75">
      <c r="K760" s="309"/>
      <c r="N760" s="312"/>
    </row>
    <row r="761" spans="11:14" ht="15.75">
      <c r="K761" s="309"/>
      <c r="N761" s="312"/>
    </row>
    <row r="762" spans="11:14" ht="15.75">
      <c r="K762" s="309"/>
      <c r="N762" s="312"/>
    </row>
    <row r="763" spans="11:14" ht="15.75">
      <c r="K763" s="309"/>
      <c r="N763" s="312"/>
    </row>
    <row r="764" spans="11:14" ht="15.75">
      <c r="K764" s="309"/>
      <c r="N764" s="312"/>
    </row>
    <row r="765" spans="11:14" ht="15.75">
      <c r="K765" s="309"/>
      <c r="N765" s="312"/>
    </row>
    <row r="766" spans="11:14" ht="15.75">
      <c r="K766" s="309"/>
      <c r="N766" s="312"/>
    </row>
    <row r="767" spans="11:14" ht="15.75">
      <c r="K767" s="309"/>
      <c r="N767" s="312"/>
    </row>
    <row r="768" spans="11:14" ht="15.75">
      <c r="K768" s="309"/>
      <c r="N768" s="312"/>
    </row>
    <row r="769" spans="11:14" ht="15.75">
      <c r="K769" s="309"/>
      <c r="N769" s="312"/>
    </row>
    <row r="770" spans="11:14" ht="15.75">
      <c r="K770" s="309"/>
      <c r="N770" s="312"/>
    </row>
    <row r="771" spans="11:14" ht="15.75">
      <c r="K771" s="309"/>
      <c r="N771" s="312"/>
    </row>
    <row r="772" spans="11:14" ht="15.75">
      <c r="K772" s="309"/>
      <c r="N772" s="312"/>
    </row>
    <row r="773" spans="11:14" ht="15.75">
      <c r="K773" s="309"/>
      <c r="N773" s="312"/>
    </row>
    <row r="774" spans="11:14" ht="15.75">
      <c r="K774" s="309"/>
      <c r="N774" s="312"/>
    </row>
    <row r="775" spans="11:14" ht="15.75">
      <c r="K775" s="309"/>
      <c r="N775" s="312"/>
    </row>
    <row r="776" spans="11:14" ht="15.75">
      <c r="K776" s="309"/>
      <c r="N776" s="312"/>
    </row>
    <row r="777" spans="11:14" ht="15.75">
      <c r="K777" s="309"/>
      <c r="N777" s="312"/>
    </row>
    <row r="778" spans="11:14" ht="15.75">
      <c r="K778" s="309"/>
      <c r="N778" s="312"/>
    </row>
    <row r="779" spans="11:14" ht="15.75">
      <c r="K779" s="309"/>
      <c r="N779" s="312"/>
    </row>
    <row r="780" spans="11:14" ht="15.75">
      <c r="K780" s="309"/>
      <c r="N780" s="312"/>
    </row>
    <row r="781" spans="11:14" ht="15.75">
      <c r="K781" s="309"/>
      <c r="N781" s="312"/>
    </row>
    <row r="782" spans="11:14" ht="15.75">
      <c r="K782" s="309"/>
      <c r="N782" s="312"/>
    </row>
    <row r="783" spans="11:14" ht="15.75">
      <c r="K783" s="309"/>
      <c r="N783" s="312"/>
    </row>
    <row r="784" spans="11:14" ht="15.75">
      <c r="K784" s="309"/>
      <c r="N784" s="312"/>
    </row>
    <row r="785" spans="11:14" ht="15.75">
      <c r="K785" s="309"/>
      <c r="N785" s="312"/>
    </row>
    <row r="786" spans="11:14" ht="15.75">
      <c r="K786" s="309"/>
      <c r="N786" s="312"/>
    </row>
    <row r="787" spans="11:14" ht="15.75">
      <c r="K787" s="309"/>
      <c r="N787" s="312"/>
    </row>
    <row r="788" spans="11:14" ht="15.75">
      <c r="K788" s="309"/>
      <c r="N788" s="312"/>
    </row>
    <row r="789" spans="11:14" ht="15.75">
      <c r="K789" s="309"/>
      <c r="N789" s="312"/>
    </row>
    <row r="790" spans="11:14" ht="15.75">
      <c r="K790" s="309"/>
      <c r="N790" s="312"/>
    </row>
    <row r="791" spans="11:14" ht="15.75">
      <c r="K791" s="309"/>
      <c r="N791" s="312"/>
    </row>
    <row r="792" spans="11:14" ht="15.75">
      <c r="K792" s="309"/>
      <c r="N792" s="312"/>
    </row>
    <row r="793" spans="11:14" ht="15.75">
      <c r="K793" s="309"/>
      <c r="N793" s="312"/>
    </row>
    <row r="794" spans="11:14" ht="15.75">
      <c r="K794" s="309"/>
      <c r="N794" s="312"/>
    </row>
    <row r="795" spans="11:14" ht="15.75">
      <c r="K795" s="309"/>
      <c r="N795" s="312"/>
    </row>
    <row r="796" spans="11:14" ht="15.75">
      <c r="K796" s="309"/>
      <c r="N796" s="312"/>
    </row>
    <row r="797" spans="11:14" ht="15.75">
      <c r="K797" s="309"/>
      <c r="N797" s="312"/>
    </row>
    <row r="798" spans="11:14" ht="15.75">
      <c r="K798" s="309"/>
      <c r="N798" s="312"/>
    </row>
    <row r="799" spans="11:14" ht="15.75">
      <c r="K799" s="309"/>
      <c r="N799" s="312"/>
    </row>
    <row r="800" spans="11:14" ht="15.75">
      <c r="K800" s="309"/>
      <c r="N800" s="312"/>
    </row>
    <row r="801" spans="11:14" ht="15.75">
      <c r="K801" s="309"/>
      <c r="N801" s="312"/>
    </row>
    <row r="802" spans="11:14" ht="15.75">
      <c r="K802" s="309"/>
      <c r="N802" s="312"/>
    </row>
    <row r="803" spans="11:14" ht="15.75">
      <c r="K803" s="309"/>
      <c r="N803" s="312"/>
    </row>
    <row r="804" spans="11:14" ht="15.75">
      <c r="K804" s="309"/>
      <c r="N804" s="312"/>
    </row>
    <row r="805" spans="11:14" ht="15.75">
      <c r="K805" s="309"/>
      <c r="N805" s="312"/>
    </row>
    <row r="806" spans="11:14" ht="15.75">
      <c r="K806" s="309"/>
      <c r="N806" s="312"/>
    </row>
    <row r="807" spans="11:14" ht="15.75">
      <c r="K807" s="309"/>
      <c r="N807" s="312"/>
    </row>
    <row r="808" spans="11:14" ht="15.75">
      <c r="K808" s="309"/>
      <c r="N808" s="312"/>
    </row>
    <row r="809" spans="11:14" ht="15.75">
      <c r="K809" s="309"/>
      <c r="N809" s="312"/>
    </row>
    <row r="810" spans="11:14" ht="15.75">
      <c r="K810" s="309"/>
      <c r="N810" s="312"/>
    </row>
    <row r="811" spans="11:14" ht="15.75">
      <c r="K811" s="309"/>
      <c r="N811" s="312"/>
    </row>
    <row r="812" spans="11:14" ht="15.75">
      <c r="K812" s="309"/>
      <c r="N812" s="312"/>
    </row>
    <row r="813" spans="11:14" ht="15.75">
      <c r="K813" s="309"/>
      <c r="N813" s="312"/>
    </row>
    <row r="814" spans="11:14" ht="15.75">
      <c r="K814" s="309"/>
      <c r="N814" s="312"/>
    </row>
    <row r="815" spans="11:14" ht="15.75">
      <c r="K815" s="309"/>
      <c r="N815" s="312"/>
    </row>
    <row r="816" spans="11:14" ht="15.75">
      <c r="K816" s="309"/>
      <c r="N816" s="312"/>
    </row>
    <row r="817" spans="11:14" ht="15.75">
      <c r="K817" s="309"/>
      <c r="N817" s="312"/>
    </row>
    <row r="818" spans="11:14" ht="15.75">
      <c r="K818" s="309"/>
      <c r="N818" s="312"/>
    </row>
    <row r="819" spans="11:14" ht="15.75">
      <c r="K819" s="309"/>
      <c r="N819" s="312"/>
    </row>
    <row r="820" spans="11:14" ht="15.75">
      <c r="K820" s="309"/>
      <c r="N820" s="312"/>
    </row>
    <row r="821" spans="11:14" ht="15.75">
      <c r="K821" s="309"/>
      <c r="N821" s="312"/>
    </row>
    <row r="822" spans="11:14" ht="15.75">
      <c r="K822" s="309"/>
      <c r="N822" s="312"/>
    </row>
    <row r="823" spans="11:14" ht="15.75">
      <c r="K823" s="309"/>
      <c r="N823" s="312"/>
    </row>
    <row r="824" spans="11:14" ht="15.75">
      <c r="K824" s="309"/>
      <c r="N824" s="312"/>
    </row>
    <row r="825" spans="11:14" ht="15.75">
      <c r="K825" s="309"/>
      <c r="N825" s="312"/>
    </row>
    <row r="826" spans="11:14" ht="15.75">
      <c r="K826" s="309"/>
      <c r="N826" s="312"/>
    </row>
    <row r="827" spans="11:14" ht="15.75">
      <c r="K827" s="309"/>
      <c r="N827" s="312"/>
    </row>
    <row r="828" spans="11:14" ht="15.75">
      <c r="K828" s="309"/>
      <c r="N828" s="312"/>
    </row>
    <row r="829" spans="11:14" ht="15.75">
      <c r="K829" s="309"/>
      <c r="N829" s="312"/>
    </row>
    <row r="830" spans="11:14" ht="15.75">
      <c r="K830" s="309"/>
      <c r="N830" s="312"/>
    </row>
    <row r="831" spans="11:14" ht="15.75">
      <c r="K831" s="309"/>
      <c r="N831" s="312"/>
    </row>
    <row r="832" spans="11:14" ht="15.75">
      <c r="K832" s="309"/>
      <c r="N832" s="312"/>
    </row>
    <row r="833" spans="11:14" ht="15.75">
      <c r="K833" s="309"/>
      <c r="N833" s="312"/>
    </row>
    <row r="834" spans="11:14" ht="15.75">
      <c r="K834" s="309"/>
      <c r="N834" s="312"/>
    </row>
    <row r="835" spans="11:14" ht="15.75">
      <c r="K835" s="309"/>
      <c r="N835" s="312"/>
    </row>
    <row r="836" spans="11:14" ht="15.75">
      <c r="K836" s="309"/>
      <c r="N836" s="312"/>
    </row>
    <row r="837" spans="11:14" ht="15.75">
      <c r="K837" s="309"/>
      <c r="N837" s="312"/>
    </row>
    <row r="838" spans="11:14" ht="15.75">
      <c r="K838" s="309"/>
      <c r="N838" s="312"/>
    </row>
    <row r="839" spans="11:14" ht="15.75">
      <c r="K839" s="309"/>
      <c r="N839" s="312"/>
    </row>
    <row r="840" spans="11:14" ht="15.75">
      <c r="K840" s="309"/>
      <c r="N840" s="312"/>
    </row>
    <row r="841" spans="11:14" ht="15.75">
      <c r="K841" s="309"/>
      <c r="N841" s="312"/>
    </row>
    <row r="842" spans="11:14" ht="15.75">
      <c r="K842" s="309"/>
      <c r="N842" s="312"/>
    </row>
    <row r="843" spans="11:14" ht="15.75">
      <c r="K843" s="309"/>
      <c r="N843" s="312"/>
    </row>
    <row r="844" spans="11:14" ht="15.75">
      <c r="K844" s="309"/>
      <c r="N844" s="312"/>
    </row>
    <row r="845" spans="11:14" ht="15.75">
      <c r="K845" s="309"/>
      <c r="N845" s="312"/>
    </row>
    <row r="846" spans="11:14" ht="15.75">
      <c r="K846" s="309"/>
      <c r="N846" s="312"/>
    </row>
    <row r="847" spans="11:14" ht="15.75">
      <c r="K847" s="309"/>
      <c r="N847" s="312"/>
    </row>
    <row r="848" spans="11:14" ht="15.75">
      <c r="K848" s="309"/>
      <c r="N848" s="312"/>
    </row>
    <row r="849" spans="11:14" ht="15.75">
      <c r="K849" s="309"/>
      <c r="N849" s="312"/>
    </row>
    <row r="850" spans="11:14" ht="15.75">
      <c r="K850" s="309"/>
      <c r="N850" s="312"/>
    </row>
    <row r="851" spans="11:14" ht="15.75">
      <c r="K851" s="309"/>
      <c r="N851" s="312"/>
    </row>
    <row r="852" spans="11:14" ht="15.75">
      <c r="K852" s="309"/>
      <c r="N852" s="312"/>
    </row>
    <row r="853" spans="11:14" ht="15.75">
      <c r="K853" s="309"/>
      <c r="N853" s="312"/>
    </row>
    <row r="854" spans="11:14" ht="15.75">
      <c r="K854" s="309"/>
      <c r="N854" s="312"/>
    </row>
    <row r="855" spans="11:14" ht="15.75">
      <c r="K855" s="309"/>
      <c r="N855" s="312"/>
    </row>
    <row r="856" spans="11:14" ht="15.75">
      <c r="K856" s="309"/>
      <c r="N856" s="312"/>
    </row>
    <row r="857" spans="11:14" ht="15.75">
      <c r="K857" s="309"/>
      <c r="N857" s="312"/>
    </row>
    <row r="858" spans="11:14" ht="15.75">
      <c r="K858" s="309"/>
      <c r="N858" s="312"/>
    </row>
    <row r="859" spans="11:14" ht="15.75">
      <c r="K859" s="309"/>
      <c r="N859" s="312"/>
    </row>
    <row r="860" spans="11:14" ht="15.75">
      <c r="K860" s="309"/>
      <c r="N860" s="312"/>
    </row>
    <row r="861" spans="11:14" ht="15.75">
      <c r="K861" s="309"/>
      <c r="N861" s="312"/>
    </row>
    <row r="862" spans="11:14" ht="15.75">
      <c r="K862" s="309"/>
      <c r="N862" s="312"/>
    </row>
    <row r="863" spans="11:14" ht="15.75">
      <c r="K863" s="309"/>
      <c r="N863" s="312"/>
    </row>
    <row r="864" spans="11:14" ht="15.75">
      <c r="K864" s="309"/>
      <c r="N864" s="312"/>
    </row>
    <row r="865" spans="11:14" ht="15.75">
      <c r="K865" s="309"/>
      <c r="N865" s="312"/>
    </row>
    <row r="866" spans="11:14" ht="15.75">
      <c r="K866" s="309"/>
      <c r="N866" s="312"/>
    </row>
    <row r="867" spans="11:14" ht="15.75">
      <c r="K867" s="309"/>
      <c r="N867" s="312"/>
    </row>
    <row r="868" spans="11:14" ht="15.75">
      <c r="K868" s="309"/>
      <c r="N868" s="312"/>
    </row>
    <row r="869" spans="11:14" ht="15.75">
      <c r="K869" s="309"/>
      <c r="N869" s="312"/>
    </row>
    <row r="870" spans="11:14" ht="15.75">
      <c r="K870" s="309"/>
      <c r="N870" s="312"/>
    </row>
    <row r="871" spans="11:14" ht="15.75">
      <c r="K871" s="309"/>
      <c r="N871" s="312"/>
    </row>
    <row r="872" spans="11:14" ht="15.75">
      <c r="K872" s="309"/>
      <c r="N872" s="312"/>
    </row>
    <row r="873" spans="11:14" ht="15.75">
      <c r="K873" s="309"/>
      <c r="N873" s="312"/>
    </row>
    <row r="874" spans="11:14" ht="15.75">
      <c r="K874" s="309"/>
      <c r="N874" s="312"/>
    </row>
    <row r="875" spans="11:14" ht="15.75">
      <c r="K875" s="309"/>
      <c r="N875" s="312"/>
    </row>
    <row r="876" spans="11:14" ht="15.75">
      <c r="K876" s="309"/>
      <c r="N876" s="312"/>
    </row>
    <row r="877" spans="11:14" ht="15.75">
      <c r="K877" s="309"/>
      <c r="N877" s="312"/>
    </row>
    <row r="878" spans="11:14" ht="15.75">
      <c r="K878" s="309"/>
      <c r="N878" s="312"/>
    </row>
    <row r="879" spans="11:14" ht="15.75">
      <c r="K879" s="309"/>
      <c r="N879" s="312"/>
    </row>
    <row r="880" spans="11:14" ht="15.75">
      <c r="K880" s="309"/>
      <c r="N880" s="312"/>
    </row>
    <row r="881" spans="11:14" ht="15.75">
      <c r="K881" s="309"/>
      <c r="N881" s="312"/>
    </row>
    <row r="882" spans="11:14" ht="15.75">
      <c r="K882" s="309"/>
      <c r="N882" s="312"/>
    </row>
    <row r="883" spans="11:14" ht="15.75">
      <c r="K883" s="309"/>
      <c r="N883" s="312"/>
    </row>
    <row r="884" spans="11:14" ht="15.75">
      <c r="K884" s="309"/>
      <c r="N884" s="312"/>
    </row>
    <row r="885" spans="11:14" ht="15.75">
      <c r="K885" s="309"/>
      <c r="N885" s="312"/>
    </row>
    <row r="886" spans="11:14" ht="15.75">
      <c r="K886" s="309"/>
      <c r="N886" s="312"/>
    </row>
    <row r="887" spans="11:14" ht="15.75">
      <c r="K887" s="309"/>
      <c r="N887" s="312"/>
    </row>
    <row r="888" spans="11:14" ht="15.75">
      <c r="K888" s="309"/>
      <c r="N888" s="312"/>
    </row>
    <row r="889" spans="11:14" ht="15.75">
      <c r="K889" s="309"/>
      <c r="N889" s="312"/>
    </row>
    <row r="890" spans="11:14" ht="15.75">
      <c r="K890" s="309"/>
      <c r="N890" s="312"/>
    </row>
    <row r="891" spans="11:14" ht="15.75">
      <c r="K891" s="309"/>
      <c r="N891" s="312"/>
    </row>
    <row r="892" spans="11:14" ht="15.75">
      <c r="K892" s="309"/>
      <c r="N892" s="312"/>
    </row>
    <row r="893" spans="11:14" ht="15.75">
      <c r="K893" s="309"/>
      <c r="N893" s="312"/>
    </row>
    <row r="894" spans="11:14" ht="15.75">
      <c r="K894" s="309"/>
      <c r="N894" s="312"/>
    </row>
    <row r="895" spans="11:14" ht="15.75">
      <c r="K895" s="309"/>
      <c r="N895" s="312"/>
    </row>
    <row r="896" spans="11:14" ht="15.75">
      <c r="K896" s="309"/>
      <c r="N896" s="312"/>
    </row>
    <row r="897" spans="11:14" ht="15.75">
      <c r="K897" s="309"/>
      <c r="N897" s="312"/>
    </row>
    <row r="898" spans="11:14" ht="15.75">
      <c r="K898" s="309"/>
      <c r="N898" s="312"/>
    </row>
    <row r="899" spans="11:14" ht="15.75">
      <c r="K899" s="309"/>
      <c r="N899" s="312"/>
    </row>
    <row r="900" spans="11:14" ht="15.75">
      <c r="K900" s="309"/>
      <c r="N900" s="312"/>
    </row>
    <row r="901" spans="11:14" ht="15.75">
      <c r="K901" s="309"/>
      <c r="N901" s="312"/>
    </row>
    <row r="902" spans="11:14" ht="15.75">
      <c r="K902" s="309"/>
      <c r="N902" s="312"/>
    </row>
    <row r="903" spans="11:14" ht="15.75">
      <c r="K903" s="309"/>
      <c r="N903" s="312"/>
    </row>
    <row r="904" spans="11:14" ht="15.75">
      <c r="K904" s="309"/>
      <c r="N904" s="312"/>
    </row>
    <row r="905" spans="11:14" ht="15.75">
      <c r="K905" s="309"/>
      <c r="N905" s="312"/>
    </row>
    <row r="906" spans="11:14" ht="15.75">
      <c r="K906" s="309"/>
      <c r="N906" s="312"/>
    </row>
    <row r="907" spans="11:14" ht="15.75">
      <c r="K907" s="309"/>
      <c r="N907" s="312"/>
    </row>
    <row r="908" spans="11:14" ht="15.75">
      <c r="K908" s="309"/>
      <c r="N908" s="312"/>
    </row>
    <row r="909" spans="11:14" ht="15.75">
      <c r="K909" s="309"/>
      <c r="N909" s="312"/>
    </row>
    <row r="910" spans="11:14" ht="15.75">
      <c r="K910" s="309"/>
      <c r="N910" s="312"/>
    </row>
    <row r="911" spans="11:14" ht="15.75">
      <c r="K911" s="309"/>
      <c r="N911" s="312"/>
    </row>
    <row r="912" spans="11:14" ht="15.75">
      <c r="K912" s="309"/>
      <c r="N912" s="312"/>
    </row>
    <row r="913" spans="11:14" ht="15.75">
      <c r="K913" s="309"/>
      <c r="N913" s="312"/>
    </row>
    <row r="914" spans="11:14" ht="15.75">
      <c r="K914" s="309"/>
      <c r="N914" s="312"/>
    </row>
    <row r="915" spans="11:14" ht="15.75">
      <c r="K915" s="309"/>
      <c r="N915" s="312"/>
    </row>
    <row r="916" spans="11:14" ht="15.75">
      <c r="K916" s="309"/>
      <c r="N916" s="312"/>
    </row>
    <row r="917" spans="11:14" ht="15.75">
      <c r="K917" s="309"/>
      <c r="N917" s="312"/>
    </row>
    <row r="918" spans="11:14" ht="15.75">
      <c r="K918" s="309"/>
      <c r="N918" s="312"/>
    </row>
    <row r="919" spans="11:14" ht="15.75">
      <c r="K919" s="309"/>
      <c r="N919" s="312"/>
    </row>
    <row r="920" spans="11:14" ht="15.75">
      <c r="K920" s="309"/>
      <c r="N920" s="312"/>
    </row>
    <row r="921" spans="11:14" ht="15.75">
      <c r="K921" s="309"/>
      <c r="N921" s="312"/>
    </row>
    <row r="922" spans="11:14" ht="15.75">
      <c r="K922" s="309"/>
      <c r="N922" s="312"/>
    </row>
    <row r="923" spans="11:14" ht="15.75">
      <c r="K923" s="309"/>
      <c r="N923" s="312"/>
    </row>
    <row r="924" spans="11:14" ht="15.75">
      <c r="K924" s="309"/>
      <c r="N924" s="312"/>
    </row>
    <row r="925" spans="11:14" ht="15.75">
      <c r="K925" s="309"/>
      <c r="N925" s="312"/>
    </row>
    <row r="926" spans="11:14" ht="15.75">
      <c r="K926" s="309"/>
      <c r="N926" s="312"/>
    </row>
    <row r="927" spans="11:14" ht="15.75">
      <c r="K927" s="309"/>
      <c r="N927" s="312"/>
    </row>
    <row r="928" spans="11:14" ht="15.75">
      <c r="K928" s="309"/>
      <c r="N928" s="312"/>
    </row>
    <row r="929" spans="11:14" ht="15.75">
      <c r="K929" s="309"/>
      <c r="N929" s="312"/>
    </row>
    <row r="930" spans="11:14" ht="15.75">
      <c r="K930" s="309"/>
      <c r="N930" s="312"/>
    </row>
    <row r="931" spans="11:14" ht="15.75">
      <c r="K931" s="309"/>
      <c r="N931" s="312"/>
    </row>
    <row r="932" spans="11:14" ht="15.75">
      <c r="K932" s="309"/>
      <c r="N932" s="312"/>
    </row>
    <row r="933" spans="11:14" ht="15.75">
      <c r="K933" s="309"/>
      <c r="N933" s="312"/>
    </row>
    <row r="934" spans="11:14" ht="15.75">
      <c r="K934" s="309"/>
      <c r="N934" s="312"/>
    </row>
    <row r="935" spans="11:14" ht="15.75">
      <c r="K935" s="309"/>
      <c r="N935" s="312"/>
    </row>
    <row r="936" spans="11:14" ht="15.75">
      <c r="K936" s="309"/>
      <c r="N936" s="312"/>
    </row>
    <row r="937" spans="11:14" ht="15.75">
      <c r="K937" s="309"/>
      <c r="N937" s="312"/>
    </row>
    <row r="938" spans="11:14" ht="15.75">
      <c r="K938" s="309"/>
      <c r="N938" s="312"/>
    </row>
    <row r="939" spans="11:14" ht="15.75">
      <c r="K939" s="309"/>
      <c r="N939" s="312"/>
    </row>
    <row r="940" spans="11:14" ht="15.75">
      <c r="K940" s="309"/>
      <c r="N940" s="312"/>
    </row>
    <row r="941" spans="11:14" ht="15.75">
      <c r="K941" s="309"/>
      <c r="N941" s="312"/>
    </row>
    <row r="942" spans="11:14" ht="15.75">
      <c r="K942" s="309"/>
      <c r="N942" s="312"/>
    </row>
    <row r="943" spans="11:14" ht="15.75">
      <c r="K943" s="309"/>
      <c r="N943" s="312"/>
    </row>
    <row r="944" spans="11:14" ht="15.75">
      <c r="K944" s="309"/>
      <c r="N944" s="312"/>
    </row>
    <row r="945" spans="11:14" ht="15.75">
      <c r="K945" s="309"/>
      <c r="N945" s="312"/>
    </row>
    <row r="946" spans="11:14" ht="15.75">
      <c r="K946" s="309"/>
      <c r="N946" s="312"/>
    </row>
    <row r="947" spans="11:14" ht="15.75">
      <c r="K947" s="309"/>
      <c r="N947" s="312"/>
    </row>
    <row r="948" spans="11:14" ht="15.75">
      <c r="K948" s="309"/>
      <c r="N948" s="312"/>
    </row>
    <row r="949" spans="11:14" ht="15.75">
      <c r="K949" s="309"/>
      <c r="N949" s="312"/>
    </row>
    <row r="950" spans="11:14" ht="15.75">
      <c r="K950" s="309"/>
      <c r="N950" s="312"/>
    </row>
    <row r="951" spans="11:14" ht="15.75">
      <c r="K951" s="309"/>
      <c r="N951" s="312"/>
    </row>
    <row r="952" spans="11:14" ht="15.75">
      <c r="K952" s="309"/>
      <c r="N952" s="312"/>
    </row>
    <row r="953" spans="11:14" ht="15.75">
      <c r="K953" s="309"/>
      <c r="N953" s="312"/>
    </row>
    <row r="954" spans="11:14" ht="15.75">
      <c r="K954" s="309"/>
      <c r="N954" s="312"/>
    </row>
    <row r="955" spans="11:14" ht="15.75">
      <c r="K955" s="309"/>
      <c r="N955" s="312"/>
    </row>
    <row r="956" spans="11:14" ht="15.75">
      <c r="K956" s="309"/>
      <c r="N956" s="312"/>
    </row>
    <row r="957" spans="11:14" ht="15.75">
      <c r="K957" s="309"/>
      <c r="N957" s="312"/>
    </row>
    <row r="958" spans="11:14" ht="15.75">
      <c r="K958" s="309"/>
      <c r="N958" s="312"/>
    </row>
    <row r="959" spans="11:14" ht="15.75">
      <c r="K959" s="309"/>
      <c r="N959" s="312"/>
    </row>
    <row r="960" spans="11:14" ht="15.75">
      <c r="K960" s="309"/>
      <c r="N960" s="312"/>
    </row>
    <row r="961" spans="11:14" ht="15.75">
      <c r="K961" s="309"/>
      <c r="N961" s="312"/>
    </row>
    <row r="962" spans="11:14" ht="15.75">
      <c r="K962" s="309"/>
      <c r="N962" s="312"/>
    </row>
    <row r="963" spans="11:14" ht="15.75">
      <c r="K963" s="309"/>
      <c r="N963" s="312"/>
    </row>
    <row r="964" spans="11:14" ht="15.75">
      <c r="K964" s="309"/>
      <c r="N964" s="312"/>
    </row>
    <row r="965" spans="11:14" ht="15.75">
      <c r="K965" s="309"/>
      <c r="N965" s="312"/>
    </row>
    <row r="966" spans="11:14" ht="15.75">
      <c r="K966" s="309"/>
      <c r="N966" s="312"/>
    </row>
    <row r="967" spans="11:14" ht="15.75">
      <c r="K967" s="309"/>
      <c r="N967" s="312"/>
    </row>
    <row r="968" spans="11:14" ht="15.75">
      <c r="K968" s="309"/>
      <c r="N968" s="312"/>
    </row>
    <row r="969" spans="11:14" ht="15.75">
      <c r="K969" s="309"/>
      <c r="N969" s="312"/>
    </row>
    <row r="970" spans="11:14" ht="15.75">
      <c r="K970" s="309"/>
      <c r="N970" s="312"/>
    </row>
    <row r="971" spans="11:14" ht="15.75">
      <c r="K971" s="309"/>
      <c r="N971" s="312"/>
    </row>
    <row r="972" spans="11:14" ht="15.75">
      <c r="K972" s="309"/>
      <c r="N972" s="312"/>
    </row>
    <row r="973" spans="11:14" ht="15.75">
      <c r="K973" s="309"/>
      <c r="N973" s="312"/>
    </row>
    <row r="974" spans="11:14" ht="15.75">
      <c r="K974" s="309"/>
      <c r="N974" s="312"/>
    </row>
    <row r="975" spans="11:14" ht="15.75">
      <c r="K975" s="309"/>
      <c r="N975" s="312"/>
    </row>
    <row r="976" spans="11:14" ht="15.75">
      <c r="K976" s="309"/>
      <c r="N976" s="312"/>
    </row>
    <row r="977" spans="11:14" ht="15.75">
      <c r="K977" s="309"/>
      <c r="N977" s="312"/>
    </row>
    <row r="978" spans="11:14" ht="15.75">
      <c r="K978" s="309"/>
      <c r="N978" s="312"/>
    </row>
    <row r="979" spans="11:14" ht="15.75">
      <c r="K979" s="309"/>
      <c r="N979" s="312"/>
    </row>
    <row r="980" spans="11:14" ht="15.75">
      <c r="K980" s="309"/>
      <c r="N980" s="312"/>
    </row>
    <row r="981" spans="11:14" ht="15.75">
      <c r="K981" s="309"/>
      <c r="N981" s="312"/>
    </row>
    <row r="982" spans="11:14" ht="15.75">
      <c r="K982" s="309"/>
      <c r="N982" s="312"/>
    </row>
    <row r="983" spans="11:14" ht="15.75">
      <c r="K983" s="309"/>
      <c r="N983" s="312"/>
    </row>
    <row r="984" spans="11:14" ht="15.75">
      <c r="K984" s="309"/>
      <c r="N984" s="312"/>
    </row>
    <row r="985" spans="11:14" ht="15.75">
      <c r="K985" s="309"/>
      <c r="N985" s="312"/>
    </row>
    <row r="986" spans="11:14" ht="15.75">
      <c r="K986" s="309"/>
      <c r="N986" s="312"/>
    </row>
    <row r="987" spans="11:14" ht="15.75">
      <c r="K987" s="309"/>
      <c r="N987" s="312"/>
    </row>
    <row r="988" spans="11:14" ht="15.75">
      <c r="K988" s="309"/>
      <c r="N988" s="312"/>
    </row>
    <row r="989" spans="11:14" ht="15.75">
      <c r="K989" s="309"/>
      <c r="N989" s="312"/>
    </row>
    <row r="990" spans="11:14" ht="15.75">
      <c r="K990" s="309"/>
      <c r="N990" s="312"/>
    </row>
    <row r="991" spans="11:14" ht="15.75">
      <c r="K991" s="309"/>
      <c r="N991" s="312"/>
    </row>
    <row r="992" spans="11:14" ht="15.75">
      <c r="K992" s="309"/>
      <c r="N992" s="312"/>
    </row>
    <row r="993" spans="11:14" ht="15.75">
      <c r="K993" s="309"/>
      <c r="N993" s="312"/>
    </row>
    <row r="994" spans="11:14" ht="15.75">
      <c r="K994" s="309"/>
      <c r="N994" s="312"/>
    </row>
    <row r="995" spans="11:14" ht="15.75">
      <c r="K995" s="309"/>
      <c r="N995" s="312"/>
    </row>
    <row r="996" spans="11:14" ht="15.75">
      <c r="K996" s="309"/>
      <c r="N996" s="312"/>
    </row>
    <row r="997" spans="11:14" ht="15.75">
      <c r="K997" s="309"/>
      <c r="N997" s="312"/>
    </row>
    <row r="998" spans="11:14" ht="15.75">
      <c r="K998" s="309"/>
      <c r="N998" s="312"/>
    </row>
    <row r="999" spans="11:14" ht="15.75">
      <c r="K999" s="309"/>
      <c r="N999" s="312"/>
    </row>
    <row r="1000" spans="11:14" ht="15.75">
      <c r="K1000" s="309"/>
      <c r="N1000" s="312"/>
    </row>
    <row r="1001" spans="11:14" ht="15.75">
      <c r="K1001" s="309"/>
      <c r="N1001" s="312"/>
    </row>
    <row r="1002" spans="11:14" ht="15.75">
      <c r="K1002" s="309"/>
      <c r="N1002" s="312"/>
    </row>
    <row r="1003" spans="11:14" ht="15.75">
      <c r="K1003" s="309"/>
      <c r="N1003" s="312"/>
    </row>
    <row r="1004" spans="11:14" ht="15.75">
      <c r="K1004" s="309"/>
      <c r="N1004" s="312"/>
    </row>
    <row r="1005" spans="11:14" ht="15.75">
      <c r="K1005" s="309"/>
      <c r="N1005" s="312"/>
    </row>
    <row r="1006" spans="11:14" ht="15.75">
      <c r="K1006" s="309"/>
      <c r="N1006" s="312"/>
    </row>
    <row r="1007" spans="11:14" ht="15.75">
      <c r="K1007" s="309"/>
      <c r="N1007" s="312"/>
    </row>
    <row r="1008" spans="11:14" ht="15.75">
      <c r="K1008" s="309"/>
      <c r="N1008" s="312"/>
    </row>
    <row r="1009" spans="11:14" ht="15.75">
      <c r="K1009" s="309"/>
      <c r="N1009" s="312"/>
    </row>
    <row r="1010" spans="11:14" ht="15.75">
      <c r="K1010" s="309"/>
      <c r="N1010" s="312"/>
    </row>
    <row r="1011" spans="11:14" ht="15.75">
      <c r="K1011" s="309"/>
      <c r="N1011" s="312"/>
    </row>
    <row r="1012" spans="11:14" ht="15.75">
      <c r="K1012" s="309"/>
      <c r="N1012" s="312"/>
    </row>
    <row r="1013" spans="11:14" ht="15.75">
      <c r="K1013" s="309"/>
      <c r="N1013" s="312"/>
    </row>
    <row r="1014" spans="11:14" ht="15.75">
      <c r="K1014" s="309"/>
      <c r="N1014" s="312"/>
    </row>
    <row r="1015" spans="11:14" ht="15.75">
      <c r="K1015" s="309"/>
      <c r="N1015" s="312"/>
    </row>
    <row r="1016" spans="11:14" ht="15.75">
      <c r="K1016" s="309"/>
      <c r="N1016" s="312"/>
    </row>
    <row r="1017" spans="11:14" ht="15.75">
      <c r="K1017" s="309"/>
      <c r="N1017" s="312"/>
    </row>
    <row r="1018" spans="11:14" ht="15.75">
      <c r="K1018" s="309"/>
      <c r="N1018" s="312"/>
    </row>
    <row r="1019" spans="11:14" ht="15.75">
      <c r="K1019" s="309"/>
      <c r="N1019" s="312"/>
    </row>
    <row r="1020" spans="11:14" ht="15.75">
      <c r="K1020" s="309"/>
      <c r="N1020" s="312"/>
    </row>
    <row r="1021" spans="11:14" ht="15.75">
      <c r="K1021" s="309"/>
      <c r="N1021" s="312"/>
    </row>
    <row r="1022" spans="11:14" ht="15.75">
      <c r="K1022" s="309"/>
      <c r="N1022" s="312"/>
    </row>
    <row r="1023" spans="11:14" ht="15.75">
      <c r="K1023" s="309"/>
      <c r="N1023" s="312"/>
    </row>
    <row r="1024" spans="11:14" ht="15.75">
      <c r="K1024" s="309"/>
      <c r="N1024" s="312"/>
    </row>
    <row r="1025" spans="11:14" ht="15.75">
      <c r="K1025" s="309"/>
      <c r="N1025" s="312"/>
    </row>
    <row r="1026" spans="11:14" ht="15.75">
      <c r="K1026" s="309"/>
      <c r="N1026" s="312"/>
    </row>
    <row r="1027" spans="11:14" ht="15.75">
      <c r="K1027" s="309"/>
      <c r="N1027" s="312"/>
    </row>
    <row r="1028" spans="11:14" ht="15.75">
      <c r="K1028" s="309"/>
      <c r="N1028" s="312"/>
    </row>
    <row r="1029" spans="11:14" ht="15.75">
      <c r="K1029" s="309"/>
      <c r="N1029" s="312"/>
    </row>
    <row r="1030" spans="11:14" ht="15.75">
      <c r="K1030" s="309"/>
      <c r="N1030" s="312"/>
    </row>
    <row r="1031" spans="11:14" ht="15.75">
      <c r="K1031" s="309"/>
      <c r="N1031" s="312"/>
    </row>
    <row r="1032" spans="11:14" ht="15.75">
      <c r="K1032" s="309"/>
      <c r="N1032" s="312"/>
    </row>
    <row r="1033" spans="11:14" ht="15.75">
      <c r="K1033" s="309"/>
      <c r="N1033" s="312"/>
    </row>
    <row r="1034" spans="11:14" ht="15.75">
      <c r="K1034" s="309"/>
      <c r="N1034" s="312"/>
    </row>
    <row r="1035" spans="11:14" ht="15.75">
      <c r="K1035" s="309"/>
      <c r="N1035" s="312"/>
    </row>
    <row r="1036" spans="11:14" ht="15.75">
      <c r="K1036" s="309"/>
      <c r="N1036" s="312"/>
    </row>
    <row r="1037" spans="11:14" ht="15.75">
      <c r="K1037" s="309"/>
      <c r="N1037" s="312"/>
    </row>
    <row r="1038" spans="11:14" ht="15.75">
      <c r="K1038" s="309"/>
      <c r="N1038" s="312"/>
    </row>
    <row r="1039" spans="11:14" ht="15.75">
      <c r="K1039" s="309"/>
      <c r="N1039" s="312"/>
    </row>
    <row r="1040" spans="11:14" ht="15.75">
      <c r="K1040" s="309"/>
      <c r="N1040" s="312"/>
    </row>
    <row r="1041" spans="11:14" ht="15.75">
      <c r="K1041" s="309"/>
      <c r="N1041" s="312"/>
    </row>
    <row r="1042" spans="11:14" ht="15.75">
      <c r="K1042" s="309"/>
      <c r="N1042" s="312"/>
    </row>
    <row r="1043" spans="11:14" ht="15.75">
      <c r="K1043" s="309"/>
      <c r="N1043" s="312"/>
    </row>
    <row r="1044" spans="11:14" ht="15.75">
      <c r="K1044" s="309"/>
      <c r="N1044" s="312"/>
    </row>
    <row r="1045" spans="11:14" ht="15.75">
      <c r="K1045" s="309"/>
      <c r="N1045" s="312"/>
    </row>
    <row r="1046" spans="11:14" ht="15.75">
      <c r="K1046" s="309"/>
      <c r="N1046" s="312"/>
    </row>
    <row r="1047" spans="11:14" ht="15.75">
      <c r="K1047" s="309"/>
      <c r="N1047" s="312"/>
    </row>
    <row r="1048" spans="11:14" ht="15.75">
      <c r="K1048" s="309"/>
      <c r="N1048" s="312"/>
    </row>
    <row r="1049" spans="11:14" ht="15.75">
      <c r="K1049" s="309"/>
      <c r="N1049" s="312"/>
    </row>
    <row r="1050" spans="11:14" ht="15.75">
      <c r="K1050" s="309"/>
      <c r="N1050" s="312"/>
    </row>
    <row r="1051" spans="11:14" ht="15.75">
      <c r="K1051" s="309"/>
      <c r="N1051" s="312"/>
    </row>
    <row r="1052" spans="11:14" ht="15.75">
      <c r="K1052" s="309"/>
      <c r="N1052" s="312"/>
    </row>
    <row r="1053" spans="11:14" ht="15.75">
      <c r="K1053" s="309"/>
      <c r="N1053" s="312"/>
    </row>
    <row r="1054" spans="11:14" ht="15.75">
      <c r="K1054" s="309"/>
      <c r="N1054" s="312"/>
    </row>
    <row r="1055" spans="11:14" ht="15.75">
      <c r="K1055" s="309"/>
      <c r="N1055" s="312"/>
    </row>
    <row r="1056" spans="11:14" ht="15.75">
      <c r="K1056" s="309"/>
      <c r="N1056" s="312"/>
    </row>
    <row r="1057" spans="11:14" ht="15.75">
      <c r="K1057" s="309"/>
      <c r="N1057" s="312"/>
    </row>
    <row r="1058" spans="11:14" ht="15.75">
      <c r="K1058" s="309"/>
      <c r="N1058" s="312"/>
    </row>
    <row r="1059" spans="11:14" ht="15.75">
      <c r="K1059" s="309"/>
      <c r="N1059" s="312"/>
    </row>
    <row r="1060" spans="11:14" ht="15.75">
      <c r="K1060" s="309"/>
      <c r="N1060" s="312"/>
    </row>
    <row r="1061" spans="11:14" ht="15.75">
      <c r="K1061" s="309"/>
      <c r="N1061" s="312"/>
    </row>
    <row r="1062" spans="11:14" ht="15.75">
      <c r="K1062" s="309"/>
      <c r="N1062" s="312"/>
    </row>
    <row r="1063" spans="11:14" ht="15.75">
      <c r="K1063" s="309"/>
      <c r="N1063" s="312"/>
    </row>
    <row r="1064" spans="11:14" ht="15.75">
      <c r="K1064" s="309"/>
      <c r="N1064" s="312"/>
    </row>
    <row r="1065" spans="11:14" ht="15.75">
      <c r="K1065" s="309"/>
      <c r="N1065" s="312"/>
    </row>
    <row r="1066" spans="11:14" ht="15.75">
      <c r="K1066" s="309"/>
      <c r="N1066" s="312"/>
    </row>
    <row r="1067" spans="11:14" ht="15.75">
      <c r="K1067" s="309"/>
      <c r="N1067" s="312"/>
    </row>
    <row r="1068" spans="11:14" ht="15.75">
      <c r="K1068" s="309"/>
      <c r="N1068" s="312"/>
    </row>
    <row r="1069" spans="11:14" ht="15.75">
      <c r="K1069" s="309"/>
      <c r="N1069" s="312"/>
    </row>
    <row r="1070" spans="11:14" ht="15.75">
      <c r="K1070" s="309"/>
      <c r="N1070" s="312"/>
    </row>
    <row r="1071" spans="11:14" ht="15.75">
      <c r="K1071" s="309"/>
      <c r="N1071" s="312"/>
    </row>
    <row r="1072" spans="11:14" ht="15.75">
      <c r="K1072" s="309"/>
      <c r="N1072" s="312"/>
    </row>
    <row r="1073" spans="11:14" ht="15.75">
      <c r="K1073" s="309"/>
      <c r="N1073" s="312"/>
    </row>
    <row r="1074" spans="11:14" ht="15.75">
      <c r="K1074" s="309"/>
      <c r="N1074" s="312"/>
    </row>
    <row r="1075" spans="11:14" ht="15.75">
      <c r="K1075" s="309"/>
      <c r="N1075" s="312"/>
    </row>
    <row r="1076" spans="11:14" ht="15.75">
      <c r="K1076" s="309"/>
      <c r="N1076" s="312"/>
    </row>
    <row r="1077" spans="11:14" ht="15.75">
      <c r="K1077" s="309"/>
      <c r="N1077" s="312"/>
    </row>
    <row r="1078" spans="11:14" ht="15.75">
      <c r="K1078" s="309"/>
      <c r="N1078" s="312"/>
    </row>
    <row r="1079" spans="11:14" ht="15.75">
      <c r="K1079" s="309"/>
      <c r="N1079" s="312"/>
    </row>
    <row r="1080" spans="11:14" ht="15.75">
      <c r="K1080" s="309"/>
      <c r="N1080" s="312"/>
    </row>
    <row r="1081" spans="11:14" ht="15.75">
      <c r="K1081" s="309"/>
      <c r="N1081" s="312"/>
    </row>
    <row r="1082" spans="11:14" ht="15.75">
      <c r="K1082" s="309"/>
      <c r="N1082" s="312"/>
    </row>
    <row r="1083" spans="11:14" ht="15.75">
      <c r="K1083" s="309"/>
      <c r="N1083" s="312"/>
    </row>
    <row r="1084" spans="11:14" ht="15.75">
      <c r="K1084" s="309"/>
      <c r="N1084" s="312"/>
    </row>
    <row r="1085" spans="11:14" ht="15.75">
      <c r="K1085" s="309"/>
      <c r="N1085" s="312"/>
    </row>
    <row r="1086" spans="11:14" ht="15.75">
      <c r="K1086" s="309"/>
      <c r="N1086" s="312"/>
    </row>
    <row r="1087" spans="11:14" ht="15.75">
      <c r="K1087" s="309"/>
      <c r="N1087" s="312"/>
    </row>
    <row r="1088" spans="11:14" ht="15.75">
      <c r="K1088" s="309"/>
      <c r="N1088" s="312"/>
    </row>
    <row r="1089" spans="11:14" ht="15.75">
      <c r="K1089" s="309"/>
      <c r="N1089" s="312"/>
    </row>
    <row r="1090" spans="11:14" ht="15.75">
      <c r="K1090" s="309"/>
      <c r="N1090" s="312"/>
    </row>
    <row r="1091" spans="11:14" ht="15.75">
      <c r="K1091" s="309"/>
      <c r="N1091" s="312"/>
    </row>
    <row r="1092" spans="11:14" ht="15.75">
      <c r="K1092" s="309"/>
      <c r="N1092" s="312"/>
    </row>
    <row r="1093" spans="11:14" ht="15.75">
      <c r="K1093" s="309"/>
      <c r="N1093" s="312"/>
    </row>
    <row r="1094" spans="11:14" ht="15.75">
      <c r="K1094" s="309"/>
      <c r="N1094" s="312"/>
    </row>
  </sheetData>
  <sheetProtection selectLockedCells="1" selectUnlockedCells="1"/>
  <mergeCells count="29">
    <mergeCell ref="C1:U1"/>
    <mergeCell ref="C4:U4"/>
    <mergeCell ref="C5:U5"/>
    <mergeCell ref="C6:C10"/>
    <mergeCell ref="K6:K10"/>
    <mergeCell ref="M6:U6"/>
    <mergeCell ref="M7:P7"/>
    <mergeCell ref="R7:U7"/>
    <mergeCell ref="M8:N8"/>
    <mergeCell ref="O8:P8"/>
    <mergeCell ref="R8:S8"/>
    <mergeCell ref="T8:U8"/>
    <mergeCell ref="M9:M10"/>
    <mergeCell ref="N9:N10"/>
    <mergeCell ref="O9:O10"/>
    <mergeCell ref="P9:P10"/>
    <mergeCell ref="R9:R10"/>
    <mergeCell ref="S9:S10"/>
    <mergeCell ref="T9:T10"/>
    <mergeCell ref="U9:U10"/>
    <mergeCell ref="C12:U12"/>
    <mergeCell ref="C30:U30"/>
    <mergeCell ref="C43:U43"/>
    <mergeCell ref="C48:U48"/>
    <mergeCell ref="C65:U65"/>
    <mergeCell ref="C75:U75"/>
    <mergeCell ref="C92:U92"/>
    <mergeCell ref="C93:U93"/>
    <mergeCell ref="C94:U94"/>
  </mergeCells>
  <printOptions/>
  <pageMargins left="0.9840277777777777" right="0.39375" top="0.39375" bottom="0.39375" header="0.5118055555555555" footer="0.5118055555555555"/>
  <pageSetup fitToHeight="1" fitToWidth="1" horizontalDpi="300" verticalDpi="300" orientation="portrait" paperSize="9"/>
  <rowBreaks count="2" manualBreakCount="2">
    <brk id="32" max="255" man="1"/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1" width="3.125" style="1803" customWidth="1"/>
    <col min="2" max="2" width="88.375" style="1803" customWidth="1"/>
    <col min="3" max="3" width="11.00390625" style="1426" customWidth="1"/>
    <col min="4" max="4" width="10.625" style="1426" customWidth="1"/>
    <col min="5" max="5" width="9.125" style="1804" customWidth="1"/>
    <col min="6" max="6" width="9.00390625" style="1805" customWidth="1"/>
    <col min="7" max="16384" width="9.125" style="1803" customWidth="1"/>
  </cols>
  <sheetData>
    <row r="1" spans="1:6" s="1424" customFormat="1" ht="36" customHeight="1">
      <c r="A1" s="1437" t="s">
        <v>1067</v>
      </c>
      <c r="B1" s="1437"/>
      <c r="C1" s="1437"/>
      <c r="D1" s="1437"/>
      <c r="E1" s="1437"/>
      <c r="F1" s="1437"/>
    </row>
    <row r="2" spans="1:6" s="1424" customFormat="1" ht="20.25" customHeight="1">
      <c r="A2" s="1437" t="s">
        <v>1068</v>
      </c>
      <c r="B2" s="1437"/>
      <c r="C2" s="1437"/>
      <c r="D2" s="1437"/>
      <c r="E2" s="1437"/>
      <c r="F2" s="1437"/>
    </row>
    <row r="3" spans="1:6" s="1420" customFormat="1" ht="15.75" customHeight="1">
      <c r="A3" s="1806" t="s">
        <v>2420</v>
      </c>
      <c r="B3" s="1806"/>
      <c r="C3" s="1806"/>
      <c r="D3" s="1806"/>
      <c r="E3" s="1806"/>
      <c r="F3" s="1806"/>
    </row>
    <row r="4" spans="1:6" s="1420" customFormat="1" ht="15" customHeight="1">
      <c r="A4" s="1806" t="s">
        <v>2037</v>
      </c>
      <c r="B4" s="1806"/>
      <c r="C4" s="1806"/>
      <c r="D4" s="1806"/>
      <c r="E4" s="1806"/>
      <c r="F4" s="1806"/>
    </row>
    <row r="5" spans="1:6" s="1420" customFormat="1" ht="17.25" customHeight="1">
      <c r="A5" s="1807" t="s">
        <v>2421</v>
      </c>
      <c r="B5" s="1807"/>
      <c r="C5" s="1807"/>
      <c r="D5" s="1807"/>
      <c r="E5" s="1807"/>
      <c r="F5" s="1807"/>
    </row>
    <row r="6" spans="1:6" s="1420" customFormat="1" ht="17.25" customHeight="1">
      <c r="A6" s="1808" t="s">
        <v>1072</v>
      </c>
      <c r="B6" s="1808"/>
      <c r="C6" s="1808"/>
      <c r="D6" s="1808"/>
      <c r="E6" s="1808"/>
      <c r="F6" s="1808"/>
    </row>
    <row r="7" spans="1:6" s="1420" customFormat="1" ht="12.75" customHeight="1">
      <c r="A7" s="1809" t="s">
        <v>2422</v>
      </c>
      <c r="B7" s="1809"/>
      <c r="C7" s="1809"/>
      <c r="D7" s="1809"/>
      <c r="E7" s="1809"/>
      <c r="F7" s="1810"/>
    </row>
    <row r="8" spans="1:6" s="1420" customFormat="1" ht="22.5" customHeight="1">
      <c r="A8" s="1423" t="s">
        <v>1984</v>
      </c>
      <c r="B8" s="1423"/>
      <c r="C8" s="1423"/>
      <c r="D8" s="1423"/>
      <c r="E8" s="1423"/>
      <c r="F8" s="1423"/>
    </row>
    <row r="9" spans="1:6" ht="19.5" customHeight="1">
      <c r="A9" s="1423" t="s">
        <v>2423</v>
      </c>
      <c r="B9" s="1423"/>
      <c r="C9" s="1423"/>
      <c r="D9" s="1423"/>
      <c r="E9" s="1423"/>
      <c r="F9" s="1423"/>
    </row>
    <row r="10" spans="1:6" s="1417" customFormat="1" ht="10.5" customHeight="1">
      <c r="A10" s="1811"/>
      <c r="B10" s="1811"/>
      <c r="C10" s="1811"/>
      <c r="D10" s="1811"/>
      <c r="E10" s="1811"/>
      <c r="F10" s="1812"/>
    </row>
    <row r="11" spans="2:7" ht="35.25" customHeight="1">
      <c r="B11" s="1813" t="s">
        <v>2274</v>
      </c>
      <c r="C11" s="1814" t="s">
        <v>1985</v>
      </c>
      <c r="D11" s="1814" t="s">
        <v>1078</v>
      </c>
      <c r="E11" s="1815" t="s">
        <v>258</v>
      </c>
      <c r="F11" s="1816" t="s">
        <v>2192</v>
      </c>
      <c r="G11" s="1817"/>
    </row>
    <row r="12" spans="2:7" ht="15">
      <c r="B12" s="1818">
        <v>1</v>
      </c>
      <c r="C12" s="1819">
        <v>2</v>
      </c>
      <c r="D12" s="1819">
        <v>3</v>
      </c>
      <c r="E12" s="1820">
        <v>4</v>
      </c>
      <c r="F12" s="1821">
        <v>5</v>
      </c>
      <c r="G12" s="1817"/>
    </row>
    <row r="13" spans="2:6" ht="39.75" customHeight="1">
      <c r="B13" s="1822" t="s">
        <v>2424</v>
      </c>
      <c r="C13" s="1823" t="s">
        <v>2409</v>
      </c>
      <c r="D13" s="1824" t="s">
        <v>2425</v>
      </c>
      <c r="E13" s="1825">
        <v>730</v>
      </c>
      <c r="F13" s="1826">
        <v>300</v>
      </c>
    </row>
    <row r="14" spans="2:6" ht="39.75" customHeight="1">
      <c r="B14" s="1827" t="s">
        <v>2426</v>
      </c>
      <c r="C14" s="1823" t="s">
        <v>2409</v>
      </c>
      <c r="D14" s="1824" t="s">
        <v>2427</v>
      </c>
      <c r="E14" s="1825">
        <v>731</v>
      </c>
      <c r="F14" s="1826">
        <v>300</v>
      </c>
    </row>
    <row r="15" spans="2:6" ht="39.75" customHeight="1">
      <c r="B15" s="1822" t="s">
        <v>2428</v>
      </c>
      <c r="C15" s="1823" t="s">
        <v>2409</v>
      </c>
      <c r="D15" s="1828" t="s">
        <v>2429</v>
      </c>
      <c r="E15" s="1825">
        <v>732</v>
      </c>
      <c r="F15" s="1826">
        <v>300</v>
      </c>
    </row>
    <row r="16" spans="2:6" ht="39.75" customHeight="1">
      <c r="B16" s="1829" t="s">
        <v>2430</v>
      </c>
      <c r="C16" s="1830" t="s">
        <v>2409</v>
      </c>
      <c r="D16" s="1831" t="s">
        <v>2431</v>
      </c>
      <c r="E16" s="1832">
        <v>733</v>
      </c>
      <c r="F16" s="1833">
        <v>300</v>
      </c>
    </row>
    <row r="17" spans="2:6" ht="27.75" customHeight="1">
      <c r="B17" s="1834"/>
      <c r="C17" s="1835"/>
      <c r="D17" s="1835"/>
      <c r="E17" s="1428"/>
      <c r="F17" s="1836"/>
    </row>
    <row r="18" spans="1:6" s="1837" customFormat="1" ht="54" customHeight="1">
      <c r="A18" s="1801" t="s">
        <v>1982</v>
      </c>
      <c r="B18" s="1801"/>
      <c r="C18" s="1801"/>
      <c r="D18" s="1801"/>
      <c r="E18" s="1801"/>
      <c r="F18" s="1801"/>
    </row>
    <row r="19" spans="2:6" s="1838" customFormat="1" ht="45" customHeight="1">
      <c r="B19" s="1839"/>
      <c r="C19" s="1839"/>
      <c r="D19" s="1839"/>
      <c r="E19" s="1839"/>
      <c r="F19" s="1840"/>
    </row>
    <row r="20" spans="2:6" s="1841" customFormat="1" ht="42" customHeight="1">
      <c r="B20" s="1842"/>
      <c r="C20" s="1842"/>
      <c r="D20" s="1842"/>
      <c r="E20" s="1842"/>
      <c r="F20" s="1843"/>
    </row>
    <row r="21" spans="2:6" s="1838" customFormat="1" ht="33" customHeight="1">
      <c r="B21" s="1844"/>
      <c r="C21" s="1844"/>
      <c r="D21" s="1844"/>
      <c r="E21" s="1844"/>
      <c r="F21" s="1840"/>
    </row>
    <row r="22" spans="2:6" s="1838" customFormat="1" ht="38.25" customHeight="1">
      <c r="B22" s="1844"/>
      <c r="C22" s="1844"/>
      <c r="D22" s="1844"/>
      <c r="E22" s="1844"/>
      <c r="F22" s="1840"/>
    </row>
    <row r="23" spans="3:6" s="1838" customFormat="1" ht="15">
      <c r="C23" s="1435"/>
      <c r="D23" s="1435"/>
      <c r="E23" s="1845"/>
      <c r="F23" s="1840"/>
    </row>
    <row r="24" spans="3:6" s="1838" customFormat="1" ht="15">
      <c r="C24" s="1435"/>
      <c r="D24" s="1435"/>
      <c r="E24" s="1845"/>
      <c r="F24" s="1840"/>
    </row>
  </sheetData>
  <sheetProtection selectLockedCells="1" selectUnlockedCells="1"/>
  <mergeCells count="14">
    <mergeCell ref="A1:F1"/>
    <mergeCell ref="A2:F2"/>
    <mergeCell ref="A3:F3"/>
    <mergeCell ref="A4:F4"/>
    <mergeCell ref="A5:F5"/>
    <mergeCell ref="A6:F6"/>
    <mergeCell ref="A7:E7"/>
    <mergeCell ref="A8:F8"/>
    <mergeCell ref="A9:F9"/>
    <mergeCell ref="A18:F18"/>
    <mergeCell ref="B19:E19"/>
    <mergeCell ref="B20:E20"/>
    <mergeCell ref="B21:E21"/>
    <mergeCell ref="B22:E22"/>
  </mergeCells>
  <printOptions/>
  <pageMargins left="0.6097222222222223" right="0.39375" top="0.9798611111111111" bottom="0.9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0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1420" customWidth="1"/>
    <col min="2" max="2" width="76.00390625" style="1420" customWidth="1"/>
    <col min="3" max="3" width="11.375" style="1419" customWidth="1"/>
    <col min="4" max="4" width="11.125" style="1419" customWidth="1"/>
    <col min="5" max="5" width="6.375" style="1420" customWidth="1"/>
    <col min="6" max="6" width="10.625" style="1846" customWidth="1"/>
    <col min="7" max="7" width="7.00390625" style="1420" customWidth="1"/>
    <col min="8" max="17" width="9.125" style="1436" customWidth="1"/>
    <col min="18" max="16384" width="9.125" style="1420" customWidth="1"/>
  </cols>
  <sheetData>
    <row r="1" spans="1:17" s="1424" customFormat="1" ht="24.75" customHeight="1">
      <c r="A1" s="1423" t="s">
        <v>1067</v>
      </c>
      <c r="B1" s="1423"/>
      <c r="C1" s="1423"/>
      <c r="D1" s="1423"/>
      <c r="E1" s="1423"/>
      <c r="F1" s="1423"/>
      <c r="H1" s="1696"/>
      <c r="I1" s="1696"/>
      <c r="J1" s="1696"/>
      <c r="K1" s="1696"/>
      <c r="L1" s="1696"/>
      <c r="M1" s="1696"/>
      <c r="N1" s="1696"/>
      <c r="O1" s="1696"/>
      <c r="P1" s="1696"/>
      <c r="Q1" s="1696"/>
    </row>
    <row r="2" spans="1:17" s="1424" customFormat="1" ht="24.75" customHeight="1">
      <c r="A2" s="1423" t="s">
        <v>1068</v>
      </c>
      <c r="B2" s="1423"/>
      <c r="C2" s="1423"/>
      <c r="D2" s="1423"/>
      <c r="E2" s="1423"/>
      <c r="F2" s="1423"/>
      <c r="H2" s="1696"/>
      <c r="I2" s="1696"/>
      <c r="J2" s="1696"/>
      <c r="K2" s="1696"/>
      <c r="L2" s="1696"/>
      <c r="M2" s="1696"/>
      <c r="N2" s="1696"/>
      <c r="O2" s="1696"/>
      <c r="P2" s="1696"/>
      <c r="Q2" s="1696"/>
    </row>
    <row r="3" spans="1:6" ht="24.75" customHeight="1">
      <c r="A3" s="1692"/>
      <c r="B3" s="1806" t="s">
        <v>2432</v>
      </c>
      <c r="C3" s="1806"/>
      <c r="D3" s="1806"/>
      <c r="E3" s="1806"/>
      <c r="F3" s="1806"/>
    </row>
    <row r="4" spans="1:6" ht="24.75" customHeight="1">
      <c r="A4" s="1692"/>
      <c r="B4" s="1806" t="s">
        <v>1070</v>
      </c>
      <c r="C4" s="1806"/>
      <c r="D4" s="1806"/>
      <c r="E4" s="1806"/>
      <c r="F4" s="1806"/>
    </row>
    <row r="5" spans="1:6" ht="24.75" customHeight="1">
      <c r="A5" s="1692"/>
      <c r="B5" s="1807" t="s">
        <v>2433</v>
      </c>
      <c r="C5" s="1807"/>
      <c r="D5" s="1807"/>
      <c r="E5" s="1807"/>
      <c r="F5" s="1807"/>
    </row>
    <row r="6" spans="1:6" ht="24.75" customHeight="1">
      <c r="A6" s="1423" t="s">
        <v>1984</v>
      </c>
      <c r="B6" s="1423"/>
      <c r="C6" s="1423"/>
      <c r="D6" s="1423"/>
      <c r="E6" s="1423"/>
      <c r="F6" s="1423"/>
    </row>
    <row r="7" spans="1:6" ht="24.75" customHeight="1">
      <c r="A7" s="1423" t="s">
        <v>2434</v>
      </c>
      <c r="B7" s="1423"/>
      <c r="C7" s="1423"/>
      <c r="D7" s="1423"/>
      <c r="E7" s="1423"/>
      <c r="F7" s="1423"/>
    </row>
    <row r="8" spans="1:6" ht="24.75" customHeight="1">
      <c r="A8" s="1423" t="s">
        <v>2435</v>
      </c>
      <c r="B8" s="1423"/>
      <c r="C8" s="1423"/>
      <c r="D8" s="1423"/>
      <c r="E8" s="1423"/>
      <c r="F8" s="1423"/>
    </row>
    <row r="9" spans="1:6" ht="24.75" customHeight="1">
      <c r="A9" s="1847" t="s">
        <v>1072</v>
      </c>
      <c r="B9" s="1847"/>
      <c r="C9" s="1847"/>
      <c r="D9" s="1847"/>
      <c r="E9" s="1847"/>
      <c r="F9" s="1847"/>
    </row>
    <row r="10" spans="1:6" ht="9" customHeight="1">
      <c r="A10" s="1847"/>
      <c r="B10" s="1847"/>
      <c r="C10" s="1847"/>
      <c r="D10" s="1847"/>
      <c r="E10" s="1847"/>
      <c r="F10" s="1848"/>
    </row>
    <row r="11" spans="2:9" ht="33" customHeight="1">
      <c r="B11" s="1441" t="s">
        <v>254</v>
      </c>
      <c r="C11" s="1849" t="s">
        <v>1985</v>
      </c>
      <c r="D11" s="1849" t="s">
        <v>1078</v>
      </c>
      <c r="E11" s="1850" t="s">
        <v>258</v>
      </c>
      <c r="F11" s="1851" t="s">
        <v>2436</v>
      </c>
      <c r="G11" s="1852"/>
      <c r="H11" s="1853"/>
      <c r="I11" s="1854"/>
    </row>
    <row r="12" spans="2:17" s="1692" customFormat="1" ht="14.25" customHeight="1">
      <c r="B12" s="1855">
        <v>1</v>
      </c>
      <c r="C12" s="1856">
        <v>2</v>
      </c>
      <c r="D12" s="1856">
        <v>3</v>
      </c>
      <c r="E12" s="1856">
        <v>4</v>
      </c>
      <c r="F12" s="1857">
        <v>5</v>
      </c>
      <c r="G12" s="1858"/>
      <c r="H12" s="1853"/>
      <c r="I12" s="1719"/>
      <c r="J12" s="1720"/>
      <c r="K12" s="1720"/>
      <c r="L12" s="1720"/>
      <c r="M12" s="1720"/>
      <c r="N12" s="1720"/>
      <c r="O12" s="1720"/>
      <c r="P12" s="1720"/>
      <c r="Q12" s="1720"/>
    </row>
    <row r="13" spans="1:17" s="1461" customFormat="1" ht="9" customHeight="1">
      <c r="A13" s="1859"/>
      <c r="B13" s="1859"/>
      <c r="C13" s="1859"/>
      <c r="D13" s="1859"/>
      <c r="E13" s="1859"/>
      <c r="F13" s="1859"/>
      <c r="H13" s="1722"/>
      <c r="I13" s="1722"/>
      <c r="J13" s="1722"/>
      <c r="K13" s="1722"/>
      <c r="L13" s="1722"/>
      <c r="M13" s="1722"/>
      <c r="N13" s="1722"/>
      <c r="O13" s="1722"/>
      <c r="P13" s="1722"/>
      <c r="Q13" s="1722"/>
    </row>
    <row r="14" spans="2:17" s="1692" customFormat="1" ht="38.25" customHeight="1">
      <c r="B14" s="1860" t="s">
        <v>2437</v>
      </c>
      <c r="C14" s="1861" t="s">
        <v>2409</v>
      </c>
      <c r="D14" s="1862" t="s">
        <v>2438</v>
      </c>
      <c r="E14" s="1862">
        <v>2800</v>
      </c>
      <c r="F14" s="1863">
        <v>300</v>
      </c>
      <c r="H14" s="1720"/>
      <c r="I14" s="1720"/>
      <c r="J14" s="1720"/>
      <c r="K14" s="1720"/>
      <c r="L14" s="1720"/>
      <c r="M14" s="1720"/>
      <c r="N14" s="1720"/>
      <c r="O14" s="1720"/>
      <c r="P14" s="1720"/>
      <c r="Q14" s="1720"/>
    </row>
    <row r="15" spans="1:17" s="1461" customFormat="1" ht="10.5" customHeight="1">
      <c r="A15" s="1859"/>
      <c r="B15" s="1859"/>
      <c r="C15" s="1859"/>
      <c r="D15" s="1859"/>
      <c r="E15" s="1859"/>
      <c r="F15" s="1859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</row>
    <row r="16" spans="2:8" ht="39.75" customHeight="1">
      <c r="B16" s="1864" t="s">
        <v>2439</v>
      </c>
      <c r="C16" s="1865" t="s">
        <v>2252</v>
      </c>
      <c r="D16" s="1865" t="s">
        <v>2440</v>
      </c>
      <c r="E16" s="1865">
        <v>2803</v>
      </c>
      <c r="F16" s="1866">
        <v>7500</v>
      </c>
      <c r="G16" s="1867"/>
      <c r="H16" s="1436" t="s">
        <v>2441</v>
      </c>
    </row>
    <row r="17" spans="2:8" ht="39.75" customHeight="1">
      <c r="B17" s="1868" t="s">
        <v>2442</v>
      </c>
      <c r="C17" s="1823" t="s">
        <v>2252</v>
      </c>
      <c r="D17" s="1823" t="s">
        <v>2443</v>
      </c>
      <c r="E17" s="1823">
        <v>2804</v>
      </c>
      <c r="F17" s="1869">
        <v>9500</v>
      </c>
      <c r="G17" s="1867"/>
      <c r="H17" s="1436" t="s">
        <v>2441</v>
      </c>
    </row>
    <row r="18" spans="2:8" ht="39.75" customHeight="1">
      <c r="B18" s="1868" t="s">
        <v>2444</v>
      </c>
      <c r="C18" s="1823" t="s">
        <v>2252</v>
      </c>
      <c r="D18" s="1823" t="s">
        <v>2445</v>
      </c>
      <c r="E18" s="1823">
        <v>2805</v>
      </c>
      <c r="F18" s="1869">
        <v>12500</v>
      </c>
      <c r="G18" s="1867"/>
      <c r="H18" s="1436" t="s">
        <v>2441</v>
      </c>
    </row>
    <row r="19" spans="2:8" ht="39.75" customHeight="1">
      <c r="B19" s="1868" t="s">
        <v>2446</v>
      </c>
      <c r="C19" s="1823" t="s">
        <v>2252</v>
      </c>
      <c r="D19" s="1823" t="s">
        <v>2447</v>
      </c>
      <c r="E19" s="1823">
        <v>2806</v>
      </c>
      <c r="F19" s="1869">
        <v>15500</v>
      </c>
      <c r="G19" s="1867"/>
      <c r="H19" s="1436" t="s">
        <v>2441</v>
      </c>
    </row>
    <row r="20" spans="2:8" ht="34.5" customHeight="1">
      <c r="B20" s="1868" t="s">
        <v>2448</v>
      </c>
      <c r="C20" s="1823" t="s">
        <v>2252</v>
      </c>
      <c r="D20" s="1823" t="s">
        <v>2449</v>
      </c>
      <c r="E20" s="1823">
        <v>2808</v>
      </c>
      <c r="F20" s="1869">
        <v>5000</v>
      </c>
      <c r="G20" s="1867"/>
      <c r="H20" s="1436" t="s">
        <v>2441</v>
      </c>
    </row>
    <row r="21" spans="2:8" ht="25.5" customHeight="1">
      <c r="B21" s="1868" t="s">
        <v>2450</v>
      </c>
      <c r="C21" s="1823" t="s">
        <v>2252</v>
      </c>
      <c r="D21" s="1823" t="s">
        <v>2451</v>
      </c>
      <c r="E21" s="1823">
        <v>2809</v>
      </c>
      <c r="F21" s="1869">
        <v>2000</v>
      </c>
      <c r="G21" s="1867"/>
      <c r="H21" s="1436" t="s">
        <v>2441</v>
      </c>
    </row>
    <row r="22" spans="2:8" ht="38.25" customHeight="1">
      <c r="B22" s="1868" t="s">
        <v>2452</v>
      </c>
      <c r="C22" s="1823" t="s">
        <v>2252</v>
      </c>
      <c r="D22" s="1823" t="s">
        <v>2453</v>
      </c>
      <c r="E22" s="1823">
        <v>2812</v>
      </c>
      <c r="F22" s="1869">
        <v>11000</v>
      </c>
      <c r="G22" s="1867"/>
      <c r="H22" s="1436" t="s">
        <v>2441</v>
      </c>
    </row>
    <row r="23" spans="2:8" ht="36.75" customHeight="1">
      <c r="B23" s="1868" t="s">
        <v>2454</v>
      </c>
      <c r="C23" s="1823" t="s">
        <v>2252</v>
      </c>
      <c r="D23" s="1823" t="s">
        <v>2455</v>
      </c>
      <c r="E23" s="1823">
        <v>2813</v>
      </c>
      <c r="F23" s="1869">
        <v>14000</v>
      </c>
      <c r="G23" s="1867"/>
      <c r="H23" s="1436" t="s">
        <v>2441</v>
      </c>
    </row>
    <row r="24" spans="2:8" ht="39.75" customHeight="1">
      <c r="B24" s="1868" t="s">
        <v>2456</v>
      </c>
      <c r="C24" s="1823" t="s">
        <v>2252</v>
      </c>
      <c r="D24" s="1823" t="s">
        <v>2457</v>
      </c>
      <c r="E24" s="1823">
        <v>2814</v>
      </c>
      <c r="F24" s="1869">
        <v>17000</v>
      </c>
      <c r="G24" s="1867"/>
      <c r="H24" s="1436" t="s">
        <v>2441</v>
      </c>
    </row>
    <row r="25" spans="2:8" ht="26.25" customHeight="1">
      <c r="B25" s="1868" t="s">
        <v>2458</v>
      </c>
      <c r="C25" s="1823" t="s">
        <v>2252</v>
      </c>
      <c r="D25" s="1823" t="s">
        <v>2459</v>
      </c>
      <c r="E25" s="1823">
        <v>2817</v>
      </c>
      <c r="F25" s="1869">
        <v>9000</v>
      </c>
      <c r="G25" s="1867"/>
      <c r="H25" s="1436" t="s">
        <v>2441</v>
      </c>
    </row>
    <row r="26" spans="2:8" ht="21.75" customHeight="1">
      <c r="B26" s="1868" t="s">
        <v>2460</v>
      </c>
      <c r="C26" s="1823" t="s">
        <v>2252</v>
      </c>
      <c r="D26" s="1823" t="s">
        <v>2461</v>
      </c>
      <c r="E26" s="1823">
        <v>2818</v>
      </c>
      <c r="F26" s="1869">
        <v>10000</v>
      </c>
      <c r="G26" s="1867"/>
      <c r="H26" s="1436" t="s">
        <v>2441</v>
      </c>
    </row>
    <row r="27" spans="2:8" ht="27.75" customHeight="1">
      <c r="B27" s="1868" t="s">
        <v>2462</v>
      </c>
      <c r="C27" s="1823" t="s">
        <v>2252</v>
      </c>
      <c r="D27" s="1823" t="s">
        <v>2463</v>
      </c>
      <c r="E27" s="1823">
        <v>2819</v>
      </c>
      <c r="F27" s="1869">
        <v>4200</v>
      </c>
      <c r="G27" s="1867"/>
      <c r="H27" s="1436" t="s">
        <v>2441</v>
      </c>
    </row>
    <row r="28" spans="2:8" ht="22.5" customHeight="1">
      <c r="B28" s="1868" t="s">
        <v>2464</v>
      </c>
      <c r="C28" s="1823" t="s">
        <v>2252</v>
      </c>
      <c r="D28" s="1823" t="s">
        <v>2465</v>
      </c>
      <c r="E28" s="1823">
        <v>2821</v>
      </c>
      <c r="F28" s="1869">
        <v>1700</v>
      </c>
      <c r="G28" s="1867"/>
      <c r="H28" s="1436" t="s">
        <v>2441</v>
      </c>
    </row>
    <row r="29" spans="1:17" s="1871" customFormat="1" ht="28.5" customHeight="1" hidden="1">
      <c r="A29" s="1420"/>
      <c r="B29" s="1868" t="s">
        <v>2466</v>
      </c>
      <c r="C29" s="1823" t="s">
        <v>2252</v>
      </c>
      <c r="D29" s="1823" t="s">
        <v>2467</v>
      </c>
      <c r="E29" s="1823">
        <v>2822</v>
      </c>
      <c r="F29" s="1869"/>
      <c r="G29" s="1867" t="s">
        <v>2468</v>
      </c>
      <c r="H29" s="1436" t="s">
        <v>2469</v>
      </c>
      <c r="I29" s="1436"/>
      <c r="J29" s="1436"/>
      <c r="K29" s="1870"/>
      <c r="L29" s="1870"/>
      <c r="M29" s="1870"/>
      <c r="N29" s="1870"/>
      <c r="O29" s="1870"/>
      <c r="P29" s="1870"/>
      <c r="Q29" s="1870"/>
    </row>
    <row r="30" spans="2:7" ht="41.25" customHeight="1">
      <c r="B30" s="1872" t="s">
        <v>2470</v>
      </c>
      <c r="C30" s="1830" t="s">
        <v>2252</v>
      </c>
      <c r="D30" s="1830" t="s">
        <v>2471</v>
      </c>
      <c r="E30" s="1830">
        <v>2824</v>
      </c>
      <c r="F30" s="1873">
        <v>450</v>
      </c>
      <c r="G30" s="1867"/>
    </row>
    <row r="31" ht="14.25" customHeight="1">
      <c r="F31" s="1874"/>
    </row>
    <row r="32" spans="1:6" ht="16.5" customHeight="1">
      <c r="A32" s="1875" t="s">
        <v>1049</v>
      </c>
      <c r="B32" s="1875"/>
      <c r="C32" s="1875"/>
      <c r="D32" s="1875"/>
      <c r="E32" s="1875"/>
      <c r="F32" s="1875"/>
    </row>
    <row r="33" spans="1:6" ht="39.75" customHeight="1">
      <c r="A33" s="1876" t="s">
        <v>2472</v>
      </c>
      <c r="B33" s="1876"/>
      <c r="C33" s="1876"/>
      <c r="D33" s="1876"/>
      <c r="E33" s="1876"/>
      <c r="F33" s="1876"/>
    </row>
    <row r="34" spans="1:6" ht="41.25" customHeight="1">
      <c r="A34" s="1876" t="s">
        <v>2473</v>
      </c>
      <c r="B34" s="1876"/>
      <c r="C34" s="1876"/>
      <c r="D34" s="1876"/>
      <c r="E34" s="1876"/>
      <c r="F34" s="1876"/>
    </row>
    <row r="35" spans="1:6" ht="41.25" customHeight="1">
      <c r="A35" s="1876" t="s">
        <v>2474</v>
      </c>
      <c r="B35" s="1876"/>
      <c r="C35" s="1876"/>
      <c r="D35" s="1876"/>
      <c r="E35" s="1876"/>
      <c r="F35" s="1876"/>
    </row>
    <row r="36" spans="1:6" ht="51.75" customHeight="1">
      <c r="A36" s="1801" t="s">
        <v>1982</v>
      </c>
      <c r="B36" s="1801"/>
      <c r="C36" s="1801"/>
      <c r="D36" s="1801"/>
      <c r="E36" s="1801"/>
      <c r="F36" s="1801"/>
    </row>
    <row r="37" ht="15.75">
      <c r="F37" s="1874"/>
    </row>
    <row r="38" ht="15.75">
      <c r="F38" s="1874"/>
    </row>
    <row r="39" ht="15.75">
      <c r="F39" s="1874"/>
    </row>
    <row r="40" ht="15.75">
      <c r="F40" s="1874"/>
    </row>
  </sheetData>
  <sheetProtection selectLockedCells="1" selectUnlockedCells="1"/>
  <mergeCells count="16">
    <mergeCell ref="A1:F1"/>
    <mergeCell ref="A2:F2"/>
    <mergeCell ref="B3:F3"/>
    <mergeCell ref="B4:F4"/>
    <mergeCell ref="B5:F5"/>
    <mergeCell ref="A6:F6"/>
    <mergeCell ref="A7:F7"/>
    <mergeCell ref="A8:F8"/>
    <mergeCell ref="A9:F9"/>
    <mergeCell ref="A13:F13"/>
    <mergeCell ref="A15:F15"/>
    <mergeCell ref="A32:F32"/>
    <mergeCell ref="A33:F33"/>
    <mergeCell ref="A34:F34"/>
    <mergeCell ref="A35:F35"/>
    <mergeCell ref="A36:F36"/>
  </mergeCells>
  <printOptions/>
  <pageMargins left="0.9402777777777778" right="0.35" top="0.5902777777777778" bottom="0.4" header="0.5118055555555555" footer="0.5118055555555555"/>
  <pageSetup fitToHeight="2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A1" sqref="A1"/>
    </sheetView>
  </sheetViews>
  <sheetFormatPr defaultColWidth="9.00390625" defaultRowHeight="12.75"/>
  <cols>
    <col min="1" max="1" width="2.375" style="1420" customWidth="1"/>
    <col min="2" max="2" width="84.375" style="1420" customWidth="1"/>
    <col min="3" max="3" width="8.125" style="1419" customWidth="1"/>
    <col min="4" max="4" width="8.25390625" style="1419" customWidth="1"/>
    <col min="5" max="5" width="8.625" style="1420" customWidth="1"/>
    <col min="6" max="6" width="10.375" style="1877" customWidth="1"/>
    <col min="7" max="16384" width="9.125" style="1420" customWidth="1"/>
  </cols>
  <sheetData>
    <row r="1" spans="1:6" s="1424" customFormat="1" ht="21" customHeight="1">
      <c r="A1" s="1423" t="s">
        <v>1067</v>
      </c>
      <c r="B1" s="1423"/>
      <c r="C1" s="1423"/>
      <c r="D1" s="1423"/>
      <c r="E1" s="1423"/>
      <c r="F1" s="1423"/>
    </row>
    <row r="2" spans="1:6" s="1424" customFormat="1" ht="18.75" customHeight="1">
      <c r="A2" s="1423" t="s">
        <v>1068</v>
      </c>
      <c r="B2" s="1423"/>
      <c r="C2" s="1423"/>
      <c r="D2" s="1423"/>
      <c r="E2" s="1423"/>
      <c r="F2" s="1423"/>
    </row>
    <row r="3" spans="2:6" ht="14.25" customHeight="1">
      <c r="B3" s="1878" t="s">
        <v>2475</v>
      </c>
      <c r="C3" s="1878"/>
      <c r="D3" s="1878"/>
      <c r="E3" s="1878"/>
      <c r="F3" s="1878"/>
    </row>
    <row r="4" spans="2:6" ht="14.25" customHeight="1">
      <c r="B4" s="1878" t="s">
        <v>2037</v>
      </c>
      <c r="C4" s="1878"/>
      <c r="D4" s="1878"/>
      <c r="E4" s="1878"/>
      <c r="F4" s="1878"/>
    </row>
    <row r="5" spans="2:6" ht="13.5" customHeight="1">
      <c r="B5" s="1879" t="s">
        <v>2421</v>
      </c>
      <c r="C5" s="1879"/>
      <c r="D5" s="1879"/>
      <c r="E5" s="1879"/>
      <c r="F5" s="1879"/>
    </row>
    <row r="6" spans="1:6" ht="6" customHeight="1">
      <c r="A6" s="1880"/>
      <c r="B6" s="1880"/>
      <c r="C6" s="1881"/>
      <c r="D6" s="1881"/>
      <c r="E6" s="1881"/>
      <c r="F6" s="1881"/>
    </row>
    <row r="7" spans="1:6" ht="18" customHeight="1">
      <c r="A7" s="1808" t="s">
        <v>1072</v>
      </c>
      <c r="B7" s="1808"/>
      <c r="C7" s="1808"/>
      <c r="D7" s="1808"/>
      <c r="E7" s="1808"/>
      <c r="F7" s="1808"/>
    </row>
    <row r="8" spans="1:6" ht="18.75" customHeight="1">
      <c r="A8" s="1423" t="s">
        <v>1984</v>
      </c>
      <c r="B8" s="1423"/>
      <c r="C8" s="1423"/>
      <c r="D8" s="1423"/>
      <c r="E8" s="1423"/>
      <c r="F8" s="1423"/>
    </row>
    <row r="9" spans="1:6" s="1732" customFormat="1" ht="17.25" customHeight="1">
      <c r="A9" s="1423" t="s">
        <v>2476</v>
      </c>
      <c r="B9" s="1423"/>
      <c r="C9" s="1423"/>
      <c r="D9" s="1423"/>
      <c r="E9" s="1423"/>
      <c r="F9" s="1423"/>
    </row>
    <row r="10" spans="1:6" s="1417" customFormat="1" ht="17.25" customHeight="1">
      <c r="A10" s="1882"/>
      <c r="B10" s="1883"/>
      <c r="C10" s="1883"/>
      <c r="D10" s="1883"/>
      <c r="E10" s="1883"/>
      <c r="F10" s="1883"/>
    </row>
    <row r="11" spans="2:6" ht="27" customHeight="1">
      <c r="B11" s="1884" t="s">
        <v>254</v>
      </c>
      <c r="C11" s="1885" t="s">
        <v>1985</v>
      </c>
      <c r="D11" s="1885" t="s">
        <v>1078</v>
      </c>
      <c r="E11" s="1886" t="s">
        <v>258</v>
      </c>
      <c r="F11" s="1887" t="s">
        <v>2477</v>
      </c>
    </row>
    <row r="12" spans="2:6" s="1419" customFormat="1" ht="11.25" customHeight="1">
      <c r="B12" s="1888">
        <v>1</v>
      </c>
      <c r="C12" s="1889">
        <v>2</v>
      </c>
      <c r="D12" s="1889">
        <v>3</v>
      </c>
      <c r="E12" s="1890" t="s">
        <v>261</v>
      </c>
      <c r="F12" s="1891">
        <v>5</v>
      </c>
    </row>
    <row r="13" spans="1:6" s="1461" customFormat="1" ht="15.75" customHeight="1">
      <c r="A13" s="1892"/>
      <c r="B13" s="1892" t="s">
        <v>2478</v>
      </c>
      <c r="C13" s="1893"/>
      <c r="D13" s="1894"/>
      <c r="E13" s="1894"/>
      <c r="F13" s="1895"/>
    </row>
    <row r="14" spans="1:6" ht="18.75" customHeight="1">
      <c r="A14" s="1804"/>
      <c r="B14" s="1896" t="s">
        <v>2479</v>
      </c>
      <c r="C14" s="1897" t="s">
        <v>2480</v>
      </c>
      <c r="D14" s="1898" t="s">
        <v>2481</v>
      </c>
      <c r="E14" s="1899">
        <v>601</v>
      </c>
      <c r="F14" s="1900">
        <v>450</v>
      </c>
    </row>
    <row r="15" spans="1:6" ht="18" customHeight="1">
      <c r="A15" s="1892"/>
      <c r="B15" s="1892" t="s">
        <v>2482</v>
      </c>
      <c r="C15" s="1893"/>
      <c r="D15" s="1894"/>
      <c r="E15" s="1894"/>
      <c r="F15" s="1901"/>
    </row>
    <row r="16" spans="1:6" ht="18" customHeight="1">
      <c r="A16" s="1803"/>
      <c r="B16" s="1902" t="s">
        <v>2483</v>
      </c>
      <c r="C16" s="1903" t="s">
        <v>2480</v>
      </c>
      <c r="D16" s="1904" t="s">
        <v>2484</v>
      </c>
      <c r="E16" s="1904">
        <v>602</v>
      </c>
      <c r="F16" s="1905">
        <v>350</v>
      </c>
    </row>
    <row r="17" spans="1:6" ht="21" customHeight="1">
      <c r="A17" s="1803"/>
      <c r="B17" s="1822" t="s">
        <v>2485</v>
      </c>
      <c r="C17" s="1906" t="s">
        <v>2480</v>
      </c>
      <c r="D17" s="1907" t="s">
        <v>2486</v>
      </c>
      <c r="E17" s="1907">
        <v>618</v>
      </c>
      <c r="F17" s="1620">
        <v>400</v>
      </c>
    </row>
    <row r="18" spans="1:6" ht="15.75" customHeight="1">
      <c r="A18" s="1803"/>
      <c r="B18" s="1822" t="s">
        <v>2487</v>
      </c>
      <c r="C18" s="1906" t="s">
        <v>2480</v>
      </c>
      <c r="D18" s="1907" t="s">
        <v>2488</v>
      </c>
      <c r="E18" s="1907">
        <v>619</v>
      </c>
      <c r="F18" s="1620">
        <v>400</v>
      </c>
    </row>
    <row r="19" spans="1:6" ht="18.75" customHeight="1">
      <c r="A19" s="1803"/>
      <c r="B19" s="1822" t="s">
        <v>2489</v>
      </c>
      <c r="C19" s="1906" t="s">
        <v>2480</v>
      </c>
      <c r="D19" s="1907" t="s">
        <v>2490</v>
      </c>
      <c r="E19" s="1907">
        <v>620</v>
      </c>
      <c r="F19" s="1620">
        <v>550</v>
      </c>
    </row>
    <row r="20" spans="1:6" s="1417" customFormat="1" ht="21" customHeight="1">
      <c r="A20" s="1803"/>
      <c r="B20" s="1822" t="s">
        <v>2491</v>
      </c>
      <c r="C20" s="1906" t="s">
        <v>2480</v>
      </c>
      <c r="D20" s="1907" t="s">
        <v>2492</v>
      </c>
      <c r="E20" s="1907">
        <v>621</v>
      </c>
      <c r="F20" s="1620">
        <v>400</v>
      </c>
    </row>
    <row r="21" spans="1:6" ht="18" customHeight="1">
      <c r="A21" s="1803"/>
      <c r="B21" s="1822" t="s">
        <v>2493</v>
      </c>
      <c r="C21" s="1906" t="s">
        <v>2480</v>
      </c>
      <c r="D21" s="1907" t="s">
        <v>2494</v>
      </c>
      <c r="E21" s="1907">
        <v>622</v>
      </c>
      <c r="F21" s="1620">
        <v>400</v>
      </c>
    </row>
    <row r="22" spans="1:6" s="1417" customFormat="1" ht="18" customHeight="1">
      <c r="A22" s="1803"/>
      <c r="B22" s="1822" t="s">
        <v>2495</v>
      </c>
      <c r="C22" s="1906" t="s">
        <v>2480</v>
      </c>
      <c r="D22" s="1907" t="s">
        <v>2496</v>
      </c>
      <c r="E22" s="1907">
        <v>623</v>
      </c>
      <c r="F22" s="1620">
        <v>400</v>
      </c>
    </row>
    <row r="23" spans="1:6" s="1417" customFormat="1" ht="19.5" customHeight="1">
      <c r="A23" s="1803"/>
      <c r="B23" s="1822" t="s">
        <v>2497</v>
      </c>
      <c r="C23" s="1906" t="s">
        <v>2480</v>
      </c>
      <c r="D23" s="1907" t="s">
        <v>2498</v>
      </c>
      <c r="E23" s="1907">
        <v>624</v>
      </c>
      <c r="F23" s="1620">
        <v>400</v>
      </c>
    </row>
    <row r="24" spans="1:6" s="1908" customFormat="1" ht="19.5" customHeight="1">
      <c r="A24" s="1803"/>
      <c r="B24" s="1822" t="s">
        <v>2499</v>
      </c>
      <c r="C24" s="1906" t="s">
        <v>2480</v>
      </c>
      <c r="D24" s="1907" t="s">
        <v>2500</v>
      </c>
      <c r="E24" s="1907">
        <v>625</v>
      </c>
      <c r="F24" s="1620">
        <v>400</v>
      </c>
    </row>
    <row r="25" spans="1:6" ht="18.75" customHeight="1">
      <c r="A25" s="1803"/>
      <c r="B25" s="1822" t="s">
        <v>2501</v>
      </c>
      <c r="C25" s="1906" t="s">
        <v>2480</v>
      </c>
      <c r="D25" s="1907" t="s">
        <v>2502</v>
      </c>
      <c r="E25" s="1907">
        <v>626</v>
      </c>
      <c r="F25" s="1620">
        <v>400</v>
      </c>
    </row>
    <row r="26" spans="1:6" ht="18" customHeight="1">
      <c r="A26" s="1803"/>
      <c r="B26" s="1822" t="s">
        <v>2503</v>
      </c>
      <c r="C26" s="1906" t="s">
        <v>2480</v>
      </c>
      <c r="D26" s="1907" t="s">
        <v>2504</v>
      </c>
      <c r="E26" s="1907">
        <v>628</v>
      </c>
      <c r="F26" s="1620">
        <v>400</v>
      </c>
    </row>
    <row r="27" spans="1:6" ht="17.25" customHeight="1">
      <c r="A27" s="1803"/>
      <c r="B27" s="1822" t="s">
        <v>2505</v>
      </c>
      <c r="C27" s="1906" t="s">
        <v>2480</v>
      </c>
      <c r="D27" s="1907" t="s">
        <v>2506</v>
      </c>
      <c r="E27" s="1907">
        <v>629</v>
      </c>
      <c r="F27" s="1620">
        <v>400</v>
      </c>
    </row>
    <row r="28" spans="1:6" ht="18.75" customHeight="1">
      <c r="A28" s="1803"/>
      <c r="B28" s="1822" t="s">
        <v>2507</v>
      </c>
      <c r="C28" s="1906" t="s">
        <v>2480</v>
      </c>
      <c r="D28" s="1907" t="s">
        <v>2508</v>
      </c>
      <c r="E28" s="1907">
        <v>630</v>
      </c>
      <c r="F28" s="1620">
        <v>400</v>
      </c>
    </row>
    <row r="29" spans="1:6" ht="18.75" customHeight="1">
      <c r="A29" s="1803"/>
      <c r="B29" s="1822" t="s">
        <v>2509</v>
      </c>
      <c r="C29" s="1906" t="s">
        <v>2480</v>
      </c>
      <c r="D29" s="1907" t="s">
        <v>2510</v>
      </c>
      <c r="E29" s="1907">
        <v>631</v>
      </c>
      <c r="F29" s="1620">
        <v>400</v>
      </c>
    </row>
    <row r="30" spans="1:6" ht="24" customHeight="1">
      <c r="A30" s="1803"/>
      <c r="B30" s="1822" t="s">
        <v>2511</v>
      </c>
      <c r="C30" s="1906" t="s">
        <v>2480</v>
      </c>
      <c r="D30" s="1907" t="s">
        <v>2512</v>
      </c>
      <c r="E30" s="1907">
        <v>632</v>
      </c>
      <c r="F30" s="1620">
        <v>400</v>
      </c>
    </row>
    <row r="31" spans="1:6" ht="20.25" customHeight="1">
      <c r="A31" s="1803"/>
      <c r="B31" s="1822" t="s">
        <v>2513</v>
      </c>
      <c r="C31" s="1906" t="s">
        <v>2480</v>
      </c>
      <c r="D31" s="1907" t="s">
        <v>2514</v>
      </c>
      <c r="E31" s="1907">
        <v>633</v>
      </c>
      <c r="F31" s="1620">
        <v>400</v>
      </c>
    </row>
    <row r="32" spans="1:6" ht="18" customHeight="1">
      <c r="A32" s="1803"/>
      <c r="B32" s="1822" t="s">
        <v>2515</v>
      </c>
      <c r="C32" s="1906" t="s">
        <v>2480</v>
      </c>
      <c r="D32" s="1907" t="s">
        <v>2516</v>
      </c>
      <c r="E32" s="1907">
        <v>634</v>
      </c>
      <c r="F32" s="1620">
        <v>400</v>
      </c>
    </row>
    <row r="33" spans="1:6" ht="18.75" customHeight="1">
      <c r="A33" s="1803"/>
      <c r="B33" s="1822" t="s">
        <v>2517</v>
      </c>
      <c r="C33" s="1906" t="s">
        <v>2480</v>
      </c>
      <c r="D33" s="1907" t="s">
        <v>2518</v>
      </c>
      <c r="E33" s="1907">
        <v>635</v>
      </c>
      <c r="F33" s="1620">
        <v>400</v>
      </c>
    </row>
    <row r="34" spans="1:6" ht="18.75" customHeight="1">
      <c r="A34" s="1803"/>
      <c r="B34" s="1822" t="s">
        <v>2519</v>
      </c>
      <c r="C34" s="1906" t="s">
        <v>2480</v>
      </c>
      <c r="D34" s="1907" t="s">
        <v>2520</v>
      </c>
      <c r="E34" s="1907">
        <v>636</v>
      </c>
      <c r="F34" s="1620">
        <v>700</v>
      </c>
    </row>
    <row r="35" spans="1:6" ht="18" customHeight="1">
      <c r="A35" s="1803"/>
      <c r="B35" s="1829" t="s">
        <v>2521</v>
      </c>
      <c r="C35" s="1909" t="s">
        <v>2480</v>
      </c>
      <c r="D35" s="1910" t="s">
        <v>2522</v>
      </c>
      <c r="E35" s="1910">
        <v>638</v>
      </c>
      <c r="F35" s="1911">
        <v>550</v>
      </c>
    </row>
    <row r="36" spans="1:6" ht="18.75" customHeight="1">
      <c r="A36" s="1912"/>
      <c r="B36" s="1912" t="s">
        <v>2523</v>
      </c>
      <c r="C36" s="1913"/>
      <c r="D36" s="1914"/>
      <c r="E36" s="1914"/>
      <c r="F36" s="1915"/>
    </row>
    <row r="37" spans="1:6" ht="19.5" customHeight="1">
      <c r="A37" s="1804"/>
      <c r="B37" s="1896" t="s">
        <v>2524</v>
      </c>
      <c r="C37" s="1897" t="s">
        <v>2480</v>
      </c>
      <c r="D37" s="1899" t="s">
        <v>2525</v>
      </c>
      <c r="E37" s="1899">
        <v>603</v>
      </c>
      <c r="F37" s="1900">
        <v>350</v>
      </c>
    </row>
    <row r="38" spans="1:6" ht="19.5" customHeight="1">
      <c r="A38" s="1912"/>
      <c r="B38" s="1912" t="s">
        <v>2526</v>
      </c>
      <c r="C38" s="1913"/>
      <c r="D38" s="1914"/>
      <c r="E38" s="1914"/>
      <c r="F38" s="1915"/>
    </row>
    <row r="39" spans="1:6" ht="19.5" customHeight="1">
      <c r="A39" s="1804"/>
      <c r="B39" s="1902" t="s">
        <v>2527</v>
      </c>
      <c r="C39" s="1903" t="s">
        <v>2480</v>
      </c>
      <c r="D39" s="1904" t="s">
        <v>2528</v>
      </c>
      <c r="E39" s="1904" t="s">
        <v>2529</v>
      </c>
      <c r="F39" s="1905">
        <v>300</v>
      </c>
    </row>
    <row r="40" spans="1:6" ht="18.75" customHeight="1">
      <c r="A40" s="1804"/>
      <c r="B40" s="1822" t="s">
        <v>2530</v>
      </c>
      <c r="C40" s="1906" t="s">
        <v>2480</v>
      </c>
      <c r="D40" s="1907" t="s">
        <v>2531</v>
      </c>
      <c r="E40" s="1907" t="s">
        <v>2532</v>
      </c>
      <c r="F40" s="1620">
        <v>300</v>
      </c>
    </row>
    <row r="41" spans="1:6" ht="30.75" customHeight="1">
      <c r="A41" s="1804"/>
      <c r="B41" s="1829" t="s">
        <v>2533</v>
      </c>
      <c r="C41" s="1909" t="s">
        <v>2480</v>
      </c>
      <c r="D41" s="1910" t="s">
        <v>2534</v>
      </c>
      <c r="E41" s="1910">
        <v>613</v>
      </c>
      <c r="F41" s="1911">
        <v>1400</v>
      </c>
    </row>
    <row r="42" spans="1:6" ht="18.75" customHeight="1">
      <c r="A42" s="1892"/>
      <c r="B42" s="1892" t="s">
        <v>2535</v>
      </c>
      <c r="C42" s="1893"/>
      <c r="D42" s="1894"/>
      <c r="E42" s="1894"/>
      <c r="F42" s="1916"/>
    </row>
    <row r="43" spans="1:6" ht="56.25" customHeight="1">
      <c r="A43" s="1804"/>
      <c r="B43" s="1902" t="s">
        <v>2536</v>
      </c>
      <c r="C43" s="1903" t="s">
        <v>2480</v>
      </c>
      <c r="D43" s="1904" t="s">
        <v>2537</v>
      </c>
      <c r="E43" s="1904">
        <v>604</v>
      </c>
      <c r="F43" s="1905">
        <v>350</v>
      </c>
    </row>
    <row r="44" spans="1:6" ht="19.5" customHeight="1">
      <c r="A44" s="1804"/>
      <c r="B44" s="1822" t="s">
        <v>2538</v>
      </c>
      <c r="C44" s="1906" t="s">
        <v>2480</v>
      </c>
      <c r="D44" s="1907" t="s">
        <v>2539</v>
      </c>
      <c r="E44" s="1907">
        <v>605</v>
      </c>
      <c r="F44" s="1620">
        <v>300</v>
      </c>
    </row>
    <row r="45" spans="1:6" s="1417" customFormat="1" ht="36" customHeight="1">
      <c r="A45" s="1804"/>
      <c r="B45" s="1822" t="s">
        <v>2540</v>
      </c>
      <c r="C45" s="1906" t="s">
        <v>2480</v>
      </c>
      <c r="D45" s="1907" t="s">
        <v>2541</v>
      </c>
      <c r="E45" s="1907">
        <v>607</v>
      </c>
      <c r="F45" s="1917">
        <v>450</v>
      </c>
    </row>
    <row r="46" spans="1:6" s="1461" customFormat="1" ht="23.25" customHeight="1">
      <c r="A46" s="1804"/>
      <c r="B46" s="1829" t="s">
        <v>2542</v>
      </c>
      <c r="C46" s="1909" t="s">
        <v>2480</v>
      </c>
      <c r="D46" s="1910" t="s">
        <v>2543</v>
      </c>
      <c r="E46" s="1910">
        <v>611</v>
      </c>
      <c r="F46" s="1918">
        <v>200</v>
      </c>
    </row>
    <row r="47" spans="1:6" ht="17.25" customHeight="1">
      <c r="A47" s="1912"/>
      <c r="B47" s="1912" t="s">
        <v>2544</v>
      </c>
      <c r="C47" s="1913"/>
      <c r="D47" s="1914"/>
      <c r="E47" s="1914"/>
      <c r="F47" s="1919"/>
    </row>
    <row r="48" spans="1:6" s="1417" customFormat="1" ht="28.5" customHeight="1">
      <c r="A48" s="1912"/>
      <c r="B48" s="1902" t="s">
        <v>2545</v>
      </c>
      <c r="C48" s="1903" t="s">
        <v>2480</v>
      </c>
      <c r="D48" s="1904" t="s">
        <v>2546</v>
      </c>
      <c r="E48" s="1904">
        <v>593</v>
      </c>
      <c r="F48" s="1920">
        <v>550</v>
      </c>
    </row>
    <row r="49" spans="1:6" ht="36.75" customHeight="1">
      <c r="A49" s="1912"/>
      <c r="B49" s="1822" t="s">
        <v>2547</v>
      </c>
      <c r="C49" s="1906" t="s">
        <v>2480</v>
      </c>
      <c r="D49" s="1907" t="s">
        <v>2548</v>
      </c>
      <c r="E49" s="1907">
        <v>594</v>
      </c>
      <c r="F49" s="1921">
        <v>550</v>
      </c>
    </row>
    <row r="50" spans="1:6" ht="33.75" customHeight="1">
      <c r="A50" s="1912"/>
      <c r="B50" s="1822" t="s">
        <v>2549</v>
      </c>
      <c r="C50" s="1906" t="s">
        <v>2480</v>
      </c>
      <c r="D50" s="1907" t="s">
        <v>2550</v>
      </c>
      <c r="E50" s="1907">
        <v>595</v>
      </c>
      <c r="F50" s="1921">
        <v>1000</v>
      </c>
    </row>
    <row r="51" spans="1:6" ht="33" customHeight="1">
      <c r="A51" s="1912"/>
      <c r="B51" s="1822" t="s">
        <v>2551</v>
      </c>
      <c r="C51" s="1906" t="s">
        <v>2480</v>
      </c>
      <c r="D51" s="1907" t="s">
        <v>2552</v>
      </c>
      <c r="E51" s="1907">
        <v>596</v>
      </c>
      <c r="F51" s="1921">
        <v>550</v>
      </c>
    </row>
    <row r="52" spans="1:6" ht="37.5" customHeight="1">
      <c r="A52" s="1912"/>
      <c r="B52" s="1822" t="s">
        <v>2553</v>
      </c>
      <c r="C52" s="1906" t="s">
        <v>2480</v>
      </c>
      <c r="D52" s="1907" t="s">
        <v>2554</v>
      </c>
      <c r="E52" s="1907">
        <v>597</v>
      </c>
      <c r="F52" s="1921">
        <v>550</v>
      </c>
    </row>
    <row r="53" spans="1:6" ht="33" customHeight="1">
      <c r="A53" s="1912"/>
      <c r="B53" s="1822" t="s">
        <v>2555</v>
      </c>
      <c r="C53" s="1906" t="s">
        <v>2480</v>
      </c>
      <c r="D53" s="1907" t="s">
        <v>2556</v>
      </c>
      <c r="E53" s="1907" t="s">
        <v>2125</v>
      </c>
      <c r="F53" s="1921">
        <v>550</v>
      </c>
    </row>
    <row r="54" spans="1:6" ht="47.25" customHeight="1">
      <c r="A54" s="1912"/>
      <c r="B54" s="1822" t="s">
        <v>2557</v>
      </c>
      <c r="C54" s="1906" t="s">
        <v>2480</v>
      </c>
      <c r="D54" s="1907" t="s">
        <v>2558</v>
      </c>
      <c r="E54" s="1907">
        <v>612</v>
      </c>
      <c r="F54" s="1921">
        <v>300</v>
      </c>
    </row>
    <row r="55" spans="1:6" ht="31.5" customHeight="1">
      <c r="A55" s="1912"/>
      <c r="B55" s="1822" t="s">
        <v>2559</v>
      </c>
      <c r="C55" s="1906" t="s">
        <v>2480</v>
      </c>
      <c r="D55" s="1907" t="s">
        <v>2560</v>
      </c>
      <c r="E55" s="1907">
        <v>653</v>
      </c>
      <c r="F55" s="1921">
        <v>500</v>
      </c>
    </row>
    <row r="56" spans="1:6" ht="45" customHeight="1">
      <c r="A56" s="1912"/>
      <c r="B56" s="1822" t="s">
        <v>2561</v>
      </c>
      <c r="C56" s="1906" t="s">
        <v>2480</v>
      </c>
      <c r="D56" s="1907" t="s">
        <v>2562</v>
      </c>
      <c r="E56" s="1907">
        <v>669</v>
      </c>
      <c r="F56" s="1921">
        <v>1000</v>
      </c>
    </row>
    <row r="57" spans="1:6" ht="54.75" customHeight="1">
      <c r="A57" s="1912"/>
      <c r="B57" s="1822" t="s">
        <v>2563</v>
      </c>
      <c r="C57" s="1906" t="s">
        <v>2480</v>
      </c>
      <c r="D57" s="1907" t="s">
        <v>2564</v>
      </c>
      <c r="E57" s="1907" t="s">
        <v>371</v>
      </c>
      <c r="F57" s="1921">
        <v>550</v>
      </c>
    </row>
    <row r="58" spans="1:6" ht="33" customHeight="1">
      <c r="A58" s="1912"/>
      <c r="B58" s="1822" t="s">
        <v>2565</v>
      </c>
      <c r="C58" s="1906" t="s">
        <v>2480</v>
      </c>
      <c r="D58" s="1907" t="s">
        <v>2566</v>
      </c>
      <c r="E58" s="1907">
        <v>673</v>
      </c>
      <c r="F58" s="1921">
        <v>550</v>
      </c>
    </row>
    <row r="59" spans="1:6" ht="37.5" customHeight="1">
      <c r="A59" s="1912"/>
      <c r="B59" s="1822" t="s">
        <v>2567</v>
      </c>
      <c r="C59" s="1906" t="s">
        <v>2480</v>
      </c>
      <c r="D59" s="1907" t="s">
        <v>2568</v>
      </c>
      <c r="E59" s="1907">
        <v>674</v>
      </c>
      <c r="F59" s="1921">
        <v>550</v>
      </c>
    </row>
    <row r="60" spans="1:6" ht="38.25" customHeight="1">
      <c r="A60" s="1912"/>
      <c r="B60" s="1822" t="s">
        <v>2569</v>
      </c>
      <c r="C60" s="1906" t="s">
        <v>2480</v>
      </c>
      <c r="D60" s="1907" t="s">
        <v>2570</v>
      </c>
      <c r="E60" s="1907">
        <v>676</v>
      </c>
      <c r="F60" s="1921">
        <v>550</v>
      </c>
    </row>
    <row r="61" spans="1:6" ht="33" customHeight="1">
      <c r="A61" s="1912"/>
      <c r="B61" s="1822" t="s">
        <v>2571</v>
      </c>
      <c r="C61" s="1906" t="s">
        <v>2480</v>
      </c>
      <c r="D61" s="1907" t="s">
        <v>2572</v>
      </c>
      <c r="E61" s="1907">
        <v>677</v>
      </c>
      <c r="F61" s="1921">
        <v>550</v>
      </c>
    </row>
    <row r="62" spans="1:6" ht="33.75" customHeight="1">
      <c r="A62" s="1912"/>
      <c r="B62" s="1822" t="s">
        <v>2573</v>
      </c>
      <c r="C62" s="1906" t="s">
        <v>2480</v>
      </c>
      <c r="D62" s="1907" t="s">
        <v>2574</v>
      </c>
      <c r="E62" s="1907">
        <v>678</v>
      </c>
      <c r="F62" s="1921">
        <v>750</v>
      </c>
    </row>
    <row r="63" spans="1:6" ht="21.75" customHeight="1">
      <c r="A63" s="1912"/>
      <c r="B63" s="1822" t="s">
        <v>2575</v>
      </c>
      <c r="C63" s="1906" t="s">
        <v>2480</v>
      </c>
      <c r="D63" s="1907" t="s">
        <v>2576</v>
      </c>
      <c r="E63" s="1907">
        <v>682</v>
      </c>
      <c r="F63" s="1921">
        <v>750</v>
      </c>
    </row>
    <row r="64" spans="1:6" ht="18.75" customHeight="1">
      <c r="A64" s="1912"/>
      <c r="B64" s="1822" t="s">
        <v>2577</v>
      </c>
      <c r="C64" s="1906" t="s">
        <v>2480</v>
      </c>
      <c r="D64" s="1907" t="s">
        <v>2578</v>
      </c>
      <c r="E64" s="1907">
        <v>683</v>
      </c>
      <c r="F64" s="1921">
        <v>750</v>
      </c>
    </row>
    <row r="65" spans="1:6" ht="21" customHeight="1">
      <c r="A65" s="1912"/>
      <c r="B65" s="1822" t="s">
        <v>2579</v>
      </c>
      <c r="C65" s="1906" t="s">
        <v>2480</v>
      </c>
      <c r="D65" s="1907" t="s">
        <v>2580</v>
      </c>
      <c r="E65" s="1907">
        <v>686</v>
      </c>
      <c r="F65" s="1921">
        <v>850</v>
      </c>
    </row>
    <row r="66" spans="1:6" ht="21.75" customHeight="1">
      <c r="A66" s="1912"/>
      <c r="B66" s="1822" t="s">
        <v>2581</v>
      </c>
      <c r="C66" s="1906" t="s">
        <v>2480</v>
      </c>
      <c r="D66" s="1907" t="s">
        <v>2582</v>
      </c>
      <c r="E66" s="1907">
        <v>687</v>
      </c>
      <c r="F66" s="1921">
        <v>850</v>
      </c>
    </row>
    <row r="67" spans="1:6" ht="30.75" customHeight="1">
      <c r="A67" s="1912"/>
      <c r="B67" s="1822" t="s">
        <v>2583</v>
      </c>
      <c r="C67" s="1906" t="s">
        <v>2480</v>
      </c>
      <c r="D67" s="1907" t="s">
        <v>2584</v>
      </c>
      <c r="E67" s="1907">
        <v>688</v>
      </c>
      <c r="F67" s="1921">
        <v>800</v>
      </c>
    </row>
    <row r="68" spans="1:6" ht="30.75" customHeight="1">
      <c r="A68" s="1912"/>
      <c r="B68" s="1822" t="s">
        <v>2585</v>
      </c>
      <c r="C68" s="1906" t="s">
        <v>2480</v>
      </c>
      <c r="D68" s="1907" t="s">
        <v>2586</v>
      </c>
      <c r="E68" s="1907">
        <v>689</v>
      </c>
      <c r="F68" s="1921">
        <v>500</v>
      </c>
    </row>
    <row r="69" spans="1:6" ht="39.75" customHeight="1">
      <c r="A69" s="1912"/>
      <c r="B69" s="1922" t="s">
        <v>2587</v>
      </c>
      <c r="C69" s="1923" t="s">
        <v>2480</v>
      </c>
      <c r="D69" s="1924" t="s">
        <v>2588</v>
      </c>
      <c r="E69" s="1924">
        <v>690</v>
      </c>
      <c r="F69" s="1925">
        <v>500</v>
      </c>
    </row>
    <row r="70" spans="1:6" ht="39.75" customHeight="1">
      <c r="A70" s="1912"/>
      <c r="B70" s="1822" t="s">
        <v>2589</v>
      </c>
      <c r="C70" s="1906" t="s">
        <v>2480</v>
      </c>
      <c r="D70" s="1907" t="s">
        <v>2590</v>
      </c>
      <c r="E70" s="1907" t="s">
        <v>2591</v>
      </c>
      <c r="F70" s="1921">
        <v>550</v>
      </c>
    </row>
    <row r="71" spans="1:6" ht="39.75" customHeight="1">
      <c r="A71" s="1912"/>
      <c r="B71" s="1822" t="s">
        <v>2592</v>
      </c>
      <c r="C71" s="1906" t="s">
        <v>2593</v>
      </c>
      <c r="D71" s="1907" t="s">
        <v>2594</v>
      </c>
      <c r="E71" s="1907" t="s">
        <v>2595</v>
      </c>
      <c r="F71" s="1926">
        <v>950</v>
      </c>
    </row>
    <row r="72" spans="1:6" ht="39.75" customHeight="1">
      <c r="A72" s="1912"/>
      <c r="B72" s="1829" t="s">
        <v>2596</v>
      </c>
      <c r="C72" s="1909" t="s">
        <v>2480</v>
      </c>
      <c r="D72" s="1910" t="s">
        <v>2597</v>
      </c>
      <c r="E72" s="1910" t="s">
        <v>2598</v>
      </c>
      <c r="F72" s="1927">
        <v>950</v>
      </c>
    </row>
    <row r="73" spans="1:6" ht="20.25" customHeight="1">
      <c r="A73" s="1892"/>
      <c r="B73" s="1892" t="s">
        <v>2599</v>
      </c>
      <c r="C73" s="1928"/>
      <c r="D73" s="1929"/>
      <c r="E73" s="1929"/>
      <c r="F73" s="1930"/>
    </row>
    <row r="74" spans="1:6" ht="47.25" customHeight="1">
      <c r="A74" s="1804"/>
      <c r="B74" s="1896" t="s">
        <v>2600</v>
      </c>
      <c r="C74" s="1897" t="s">
        <v>2480</v>
      </c>
      <c r="D74" s="1899" t="s">
        <v>2601</v>
      </c>
      <c r="E74" s="1899">
        <v>641</v>
      </c>
      <c r="F74" s="1900">
        <v>750</v>
      </c>
    </row>
    <row r="75" spans="2:6" ht="11.25" customHeight="1">
      <c r="B75" s="1834"/>
      <c r="C75" s="1931"/>
      <c r="D75" s="1427"/>
      <c r="E75" s="1427"/>
      <c r="F75" s="1930"/>
    </row>
    <row r="76" spans="1:6" ht="43.5" customHeight="1">
      <c r="A76" s="1801" t="s">
        <v>1982</v>
      </c>
      <c r="B76" s="1801"/>
      <c r="C76" s="1801"/>
      <c r="D76" s="1801"/>
      <c r="E76" s="1801"/>
      <c r="F76" s="1801"/>
    </row>
    <row r="77" spans="2:4" ht="15">
      <c r="B77" s="1732"/>
      <c r="C77" s="1692"/>
      <c r="D77" s="1692"/>
    </row>
    <row r="78" spans="2:4" ht="15">
      <c r="B78" s="1732"/>
      <c r="C78" s="1692"/>
      <c r="D78" s="1692"/>
    </row>
    <row r="79" spans="2:4" ht="15">
      <c r="B79" s="1732"/>
      <c r="C79" s="1692"/>
      <c r="D79" s="1692"/>
    </row>
    <row r="80" spans="2:4" ht="15">
      <c r="B80" s="1732"/>
      <c r="C80" s="1692"/>
      <c r="D80" s="1692"/>
    </row>
    <row r="81" spans="2:4" ht="15">
      <c r="B81" s="1732"/>
      <c r="C81" s="1692"/>
      <c r="D81" s="1692"/>
    </row>
  </sheetData>
  <sheetProtection selectLockedCells="1" selectUnlockedCells="1"/>
  <mergeCells count="9">
    <mergeCell ref="A1:F1"/>
    <mergeCell ref="A2:F2"/>
    <mergeCell ref="B3:F3"/>
    <mergeCell ref="B4:F4"/>
    <mergeCell ref="B5:F5"/>
    <mergeCell ref="A7:F7"/>
    <mergeCell ref="A8:F8"/>
    <mergeCell ref="A9:F9"/>
    <mergeCell ref="A76:F76"/>
  </mergeCells>
  <conditionalFormatting sqref="B59:B61 B49:B51 B74:B75 B66:B72">
    <cfRule type="cellIs" priority="1" dxfId="0" operator="equal" stopIfTrue="1">
      <formula>0</formula>
    </cfRule>
  </conditionalFormatting>
  <printOptions/>
  <pageMargins left="0.3402777777777778" right="0.31527777777777777" top="0.2361111111111111" bottom="0.2361111111111111" header="0.5118055555555555" footer="0.15763888888888888"/>
  <pageSetup fitToHeight="2" fitToWidth="1" horizontalDpi="300" verticalDpi="300" orientation="portrait" paperSize="9"/>
  <headerFooter alignWithMargins="0">
    <oddFooter>&amp;C&amp;P</oddFooter>
  </headerFooter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773" customWidth="1"/>
    <col min="2" max="2" width="49.875" style="773" customWidth="1"/>
    <col min="3" max="3" width="5.125" style="773" customWidth="1"/>
    <col min="4" max="5" width="7.25390625" style="1932" customWidth="1"/>
    <col min="6" max="6" width="8.375" style="773" customWidth="1"/>
    <col min="7" max="7" width="10.875" style="773" customWidth="1"/>
    <col min="8" max="8" width="10.125" style="1933" customWidth="1"/>
    <col min="9" max="13" width="9.125" style="1933" customWidth="1"/>
    <col min="14" max="19" width="9.125" style="1934" customWidth="1"/>
    <col min="20" max="20" width="9.125" style="785" customWidth="1"/>
    <col min="21" max="16384" width="9.125" style="773" customWidth="1"/>
  </cols>
  <sheetData>
    <row r="1" spans="1:20" s="776" customFormat="1" ht="36.75" customHeight="1">
      <c r="A1" s="1156" t="s">
        <v>1067</v>
      </c>
      <c r="B1" s="1156"/>
      <c r="C1" s="1156"/>
      <c r="D1" s="1156"/>
      <c r="E1" s="1156"/>
      <c r="F1" s="1156"/>
      <c r="G1" s="1156"/>
      <c r="H1" s="1935"/>
      <c r="I1" s="1935"/>
      <c r="J1" s="1935"/>
      <c r="K1" s="1935"/>
      <c r="L1" s="1935"/>
      <c r="M1" s="1935"/>
      <c r="N1" s="1936"/>
      <c r="O1" s="1937"/>
      <c r="P1" s="1937"/>
      <c r="Q1" s="1937"/>
      <c r="R1" s="1937"/>
      <c r="S1" s="1937"/>
      <c r="T1" s="934"/>
    </row>
    <row r="2" spans="1:20" s="776" customFormat="1" ht="21" customHeight="1">
      <c r="A2" s="1156" t="s">
        <v>1068</v>
      </c>
      <c r="B2" s="1156"/>
      <c r="C2" s="1156"/>
      <c r="D2" s="1156"/>
      <c r="E2" s="1156"/>
      <c r="F2" s="1156"/>
      <c r="G2" s="1156"/>
      <c r="H2" s="1935"/>
      <c r="I2" s="1935"/>
      <c r="J2" s="1935"/>
      <c r="K2" s="1935"/>
      <c r="L2" s="1935"/>
      <c r="M2" s="1935"/>
      <c r="N2" s="1936"/>
      <c r="O2" s="1937"/>
      <c r="P2" s="1937"/>
      <c r="Q2" s="1937"/>
      <c r="R2" s="1937"/>
      <c r="S2" s="1937"/>
      <c r="T2" s="934"/>
    </row>
    <row r="3" spans="1:19" ht="15.75" customHeight="1">
      <c r="A3" s="1938"/>
      <c r="B3" s="779" t="s">
        <v>2602</v>
      </c>
      <c r="C3" s="779"/>
      <c r="D3" s="779"/>
      <c r="E3" s="779"/>
      <c r="F3" s="779"/>
      <c r="G3" s="779"/>
      <c r="H3" s="1939"/>
      <c r="I3" s="1939"/>
      <c r="J3" s="1939"/>
      <c r="K3" s="1939"/>
      <c r="L3" s="1939"/>
      <c r="M3" s="1939"/>
      <c r="N3" s="1940"/>
      <c r="O3" s="1941"/>
      <c r="P3" s="1942"/>
      <c r="S3" s="1943"/>
    </row>
    <row r="4" spans="1:19" ht="16.5" customHeight="1">
      <c r="A4" s="1938"/>
      <c r="B4" s="779" t="s">
        <v>2037</v>
      </c>
      <c r="C4" s="779"/>
      <c r="D4" s="779"/>
      <c r="E4" s="779"/>
      <c r="F4" s="779"/>
      <c r="G4" s="779"/>
      <c r="H4" s="1944"/>
      <c r="I4" s="1944"/>
      <c r="J4" s="1944"/>
      <c r="K4" s="1944"/>
      <c r="L4" s="1944"/>
      <c r="M4" s="1944"/>
      <c r="N4" s="1941"/>
      <c r="O4" s="1941"/>
      <c r="P4" s="1942"/>
      <c r="S4" s="1943"/>
    </row>
    <row r="5" spans="1:19" ht="18" customHeight="1">
      <c r="A5" s="779" t="s">
        <v>1071</v>
      </c>
      <c r="B5" s="779"/>
      <c r="C5" s="779"/>
      <c r="D5" s="779"/>
      <c r="E5" s="779"/>
      <c r="F5" s="779"/>
      <c r="G5" s="779"/>
      <c r="H5" s="1944"/>
      <c r="I5" s="1945"/>
      <c r="J5" s="1945"/>
      <c r="K5" s="1945"/>
      <c r="L5" s="1945"/>
      <c r="M5" s="1945"/>
      <c r="N5" s="1941"/>
      <c r="O5" s="1941"/>
      <c r="P5" s="1942"/>
      <c r="S5" s="1943"/>
    </row>
    <row r="6" spans="1:19" ht="18" customHeight="1">
      <c r="A6" s="1946"/>
      <c r="B6" s="1168"/>
      <c r="C6" s="1946"/>
      <c r="D6" s="1946"/>
      <c r="E6" s="1946"/>
      <c r="F6" s="1946"/>
      <c r="G6" s="1946"/>
      <c r="H6" s="1944"/>
      <c r="I6" s="1945"/>
      <c r="J6" s="1945"/>
      <c r="K6" s="1945"/>
      <c r="L6" s="1945"/>
      <c r="M6" s="1945"/>
      <c r="N6" s="1941"/>
      <c r="O6" s="1941"/>
      <c r="P6" s="1942"/>
      <c r="S6" s="1943"/>
    </row>
    <row r="7" spans="1:19" ht="26.25" customHeight="1">
      <c r="A7" s="905" t="s">
        <v>1072</v>
      </c>
      <c r="B7" s="905"/>
      <c r="C7" s="905"/>
      <c r="D7" s="905"/>
      <c r="E7" s="905"/>
      <c r="F7" s="905"/>
      <c r="G7" s="905"/>
      <c r="H7" s="1944"/>
      <c r="I7" s="1945"/>
      <c r="J7" s="1945"/>
      <c r="K7" s="1945"/>
      <c r="L7" s="1945"/>
      <c r="M7" s="1945"/>
      <c r="N7" s="1941"/>
      <c r="O7" s="1941"/>
      <c r="P7" s="1942"/>
      <c r="S7" s="1943"/>
    </row>
    <row r="8" spans="1:19" ht="27" customHeight="1">
      <c r="A8" s="777" t="s">
        <v>1984</v>
      </c>
      <c r="B8" s="777"/>
      <c r="C8" s="777"/>
      <c r="D8" s="777"/>
      <c r="E8" s="777"/>
      <c r="F8" s="777"/>
      <c r="G8" s="777"/>
      <c r="H8" s="1936"/>
      <c r="I8" s="1936"/>
      <c r="J8" s="1936"/>
      <c r="K8" s="1936"/>
      <c r="L8" s="1936"/>
      <c r="M8" s="1936"/>
      <c r="N8" s="1936"/>
      <c r="O8" s="1941"/>
      <c r="P8" s="1942"/>
      <c r="S8" s="1943"/>
    </row>
    <row r="9" spans="1:19" s="785" customFormat="1" ht="20.25" customHeight="1">
      <c r="A9" s="777" t="s">
        <v>2603</v>
      </c>
      <c r="B9" s="777"/>
      <c r="C9" s="777"/>
      <c r="D9" s="777"/>
      <c r="E9" s="777"/>
      <c r="F9" s="777"/>
      <c r="G9" s="777"/>
      <c r="H9" s="1934"/>
      <c r="I9" s="1934"/>
      <c r="J9" s="1934"/>
      <c r="K9" s="1934"/>
      <c r="L9" s="1934"/>
      <c r="M9" s="1934"/>
      <c r="N9" s="1934"/>
      <c r="O9" s="1934"/>
      <c r="P9" s="1934"/>
      <c r="Q9" s="1934"/>
      <c r="R9" s="1934"/>
      <c r="S9" s="1934"/>
    </row>
    <row r="10" spans="1:19" s="785" customFormat="1" ht="17.25" customHeight="1">
      <c r="A10" s="780"/>
      <c r="B10" s="780"/>
      <c r="C10" s="780"/>
      <c r="D10" s="780"/>
      <c r="E10" s="780"/>
      <c r="F10" s="780"/>
      <c r="G10" s="780"/>
      <c r="H10" s="1947"/>
      <c r="I10" s="1947"/>
      <c r="J10" s="1947"/>
      <c r="K10" s="1947"/>
      <c r="L10" s="1947"/>
      <c r="M10" s="1947"/>
      <c r="N10" s="1947"/>
      <c r="O10" s="1941"/>
      <c r="P10" s="1942"/>
      <c r="Q10" s="1934"/>
      <c r="R10" s="1934"/>
      <c r="S10" s="1934"/>
    </row>
    <row r="11" spans="2:8" ht="30.75" customHeight="1">
      <c r="B11" s="787" t="s">
        <v>1076</v>
      </c>
      <c r="C11" s="787"/>
      <c r="D11" s="788" t="s">
        <v>1985</v>
      </c>
      <c r="E11" s="788" t="s">
        <v>1078</v>
      </c>
      <c r="F11" s="788" t="s">
        <v>16</v>
      </c>
      <c r="G11" s="1582" t="s">
        <v>2604</v>
      </c>
      <c r="H11" s="1948"/>
    </row>
    <row r="12" spans="2:20" s="1949" customFormat="1" ht="11.25" customHeight="1">
      <c r="B12" s="1950">
        <v>1</v>
      </c>
      <c r="C12" s="1950"/>
      <c r="D12" s="1951">
        <v>2</v>
      </c>
      <c r="E12" s="1951">
        <v>3</v>
      </c>
      <c r="F12" s="1951">
        <v>4</v>
      </c>
      <c r="G12" s="1952">
        <v>5</v>
      </c>
      <c r="H12" s="1953"/>
      <c r="I12" s="1953"/>
      <c r="J12" s="1953"/>
      <c r="K12" s="1953"/>
      <c r="L12" s="1953"/>
      <c r="M12" s="1953"/>
      <c r="N12" s="1954"/>
      <c r="O12" s="1954"/>
      <c r="P12" s="1954"/>
      <c r="Q12" s="1954"/>
      <c r="R12" s="1954"/>
      <c r="S12" s="1954"/>
      <c r="T12" s="786"/>
    </row>
    <row r="13" spans="2:20" s="1949" customFormat="1" ht="19.5" customHeight="1">
      <c r="B13" s="1622" t="s">
        <v>2605</v>
      </c>
      <c r="C13" s="1622"/>
      <c r="D13" s="827" t="s">
        <v>2409</v>
      </c>
      <c r="E13" s="827" t="s">
        <v>2606</v>
      </c>
      <c r="F13" s="827">
        <v>701</v>
      </c>
      <c r="G13" s="1614">
        <v>1200</v>
      </c>
      <c r="H13" s="1948"/>
      <c r="I13" s="1953"/>
      <c r="J13" s="1955" t="s">
        <v>2441</v>
      </c>
      <c r="K13" s="1953"/>
      <c r="L13" s="1953"/>
      <c r="M13" s="1953"/>
      <c r="N13" s="1954"/>
      <c r="O13" s="1956"/>
      <c r="P13" s="1954"/>
      <c r="Q13" s="1954"/>
      <c r="R13" s="1954"/>
      <c r="S13" s="1954"/>
      <c r="T13" s="786"/>
    </row>
    <row r="14" spans="2:20" s="1949" customFormat="1" ht="30" customHeight="1">
      <c r="B14" s="1622" t="s">
        <v>2607</v>
      </c>
      <c r="C14" s="1622"/>
      <c r="D14" s="827" t="s">
        <v>2409</v>
      </c>
      <c r="E14" s="827" t="s">
        <v>2608</v>
      </c>
      <c r="F14" s="827">
        <v>702</v>
      </c>
      <c r="G14" s="1614">
        <v>400</v>
      </c>
      <c r="H14" s="1948"/>
      <c r="I14" s="1953"/>
      <c r="J14" s="1955" t="s">
        <v>2441</v>
      </c>
      <c r="K14" s="1953"/>
      <c r="L14" s="1953"/>
      <c r="M14" s="1953"/>
      <c r="N14" s="1954"/>
      <c r="O14" s="1956"/>
      <c r="P14" s="1954"/>
      <c r="Q14" s="1954"/>
      <c r="R14" s="1954"/>
      <c r="S14" s="1954"/>
      <c r="T14" s="786"/>
    </row>
    <row r="15" spans="2:20" s="1949" customFormat="1" ht="30" customHeight="1">
      <c r="B15" s="1622" t="s">
        <v>2609</v>
      </c>
      <c r="C15" s="1622"/>
      <c r="D15" s="827" t="s">
        <v>2409</v>
      </c>
      <c r="E15" s="827" t="s">
        <v>2610</v>
      </c>
      <c r="F15" s="827">
        <v>703</v>
      </c>
      <c r="G15" s="1614">
        <v>400</v>
      </c>
      <c r="H15" s="1948"/>
      <c r="I15" s="1953"/>
      <c r="J15" s="1955" t="s">
        <v>2441</v>
      </c>
      <c r="K15" s="1957"/>
      <c r="L15" s="1953"/>
      <c r="M15" s="1953"/>
      <c r="N15" s="1954"/>
      <c r="O15" s="1956"/>
      <c r="P15" s="1954"/>
      <c r="Q15" s="1954"/>
      <c r="R15" s="1954"/>
      <c r="S15" s="1954"/>
      <c r="T15" s="786"/>
    </row>
    <row r="16" spans="2:20" s="1949" customFormat="1" ht="30" customHeight="1">
      <c r="B16" s="1622" t="s">
        <v>2611</v>
      </c>
      <c r="C16" s="1622"/>
      <c r="D16" s="827" t="s">
        <v>2409</v>
      </c>
      <c r="E16" s="827" t="s">
        <v>2612</v>
      </c>
      <c r="F16" s="827">
        <v>704</v>
      </c>
      <c r="G16" s="1614">
        <f>480-80</f>
        <v>400</v>
      </c>
      <c r="H16" s="1948"/>
      <c r="I16" s="1953"/>
      <c r="J16" s="1955" t="s">
        <v>2613</v>
      </c>
      <c r="K16" s="1953"/>
      <c r="L16" s="1953"/>
      <c r="M16" s="1953"/>
      <c r="N16" s="1954"/>
      <c r="O16" s="1956"/>
      <c r="P16" s="1954"/>
      <c r="Q16" s="1954"/>
      <c r="R16" s="1954"/>
      <c r="S16" s="1954"/>
      <c r="T16" s="786"/>
    </row>
    <row r="17" spans="2:20" s="1949" customFormat="1" ht="31.5" customHeight="1">
      <c r="B17" s="1622" t="s">
        <v>2614</v>
      </c>
      <c r="C17" s="1622"/>
      <c r="D17" s="827" t="s">
        <v>2409</v>
      </c>
      <c r="E17" s="827" t="s">
        <v>2615</v>
      </c>
      <c r="F17" s="827">
        <v>705</v>
      </c>
      <c r="G17" s="1614">
        <f>960-160</f>
        <v>800</v>
      </c>
      <c r="H17" s="1948"/>
      <c r="I17" s="1953"/>
      <c r="J17" s="1955" t="s">
        <v>2613</v>
      </c>
      <c r="K17" s="1953"/>
      <c r="L17" s="1953"/>
      <c r="M17" s="1953"/>
      <c r="N17" s="1954"/>
      <c r="O17" s="1956"/>
      <c r="P17" s="1954"/>
      <c r="Q17" s="1954"/>
      <c r="R17" s="1954"/>
      <c r="S17" s="1954"/>
      <c r="T17" s="786"/>
    </row>
    <row r="18" spans="2:20" s="1949" customFormat="1" ht="30" customHeight="1">
      <c r="B18" s="1622" t="s">
        <v>2616</v>
      </c>
      <c r="C18" s="1622"/>
      <c r="D18" s="827" t="s">
        <v>2409</v>
      </c>
      <c r="E18" s="827" t="s">
        <v>2617</v>
      </c>
      <c r="F18" s="827">
        <v>709</v>
      </c>
      <c r="G18" s="1614">
        <v>1200</v>
      </c>
      <c r="H18" s="1948"/>
      <c r="I18" s="1953"/>
      <c r="J18" s="1955" t="s">
        <v>2441</v>
      </c>
      <c r="K18" s="1953"/>
      <c r="L18" s="1953"/>
      <c r="M18" s="1953"/>
      <c r="N18" s="1954"/>
      <c r="O18" s="1956"/>
      <c r="P18" s="1954"/>
      <c r="Q18" s="1954"/>
      <c r="R18" s="1954"/>
      <c r="S18" s="1954"/>
      <c r="T18" s="786"/>
    </row>
    <row r="19" spans="2:20" s="1949" customFormat="1" ht="30" customHeight="1">
      <c r="B19" s="1622" t="s">
        <v>2618</v>
      </c>
      <c r="C19" s="1622"/>
      <c r="D19" s="827" t="s">
        <v>2409</v>
      </c>
      <c r="E19" s="827" t="s">
        <v>2619</v>
      </c>
      <c r="F19" s="827">
        <v>710</v>
      </c>
      <c r="G19" s="1614">
        <v>180</v>
      </c>
      <c r="H19" s="1948"/>
      <c r="I19" s="1953"/>
      <c r="J19" s="1955" t="s">
        <v>2441</v>
      </c>
      <c r="K19" s="1953"/>
      <c r="L19" s="1953"/>
      <c r="M19" s="1953"/>
      <c r="N19" s="1954"/>
      <c r="O19" s="1956"/>
      <c r="P19" s="1954"/>
      <c r="Q19" s="1954"/>
      <c r="R19" s="1954"/>
      <c r="S19" s="1954"/>
      <c r="T19" s="786"/>
    </row>
    <row r="20" spans="2:20" s="1949" customFormat="1" ht="36" customHeight="1">
      <c r="B20" s="1622" t="s">
        <v>2620</v>
      </c>
      <c r="C20" s="1622"/>
      <c r="D20" s="827" t="s">
        <v>2409</v>
      </c>
      <c r="E20" s="827" t="s">
        <v>2621</v>
      </c>
      <c r="F20" s="827">
        <v>714</v>
      </c>
      <c r="G20" s="1614">
        <v>9240</v>
      </c>
      <c r="H20" s="1948"/>
      <c r="I20" s="1953"/>
      <c r="J20" s="1955" t="s">
        <v>2441</v>
      </c>
      <c r="K20" s="1953"/>
      <c r="L20" s="1953"/>
      <c r="M20" s="1953"/>
      <c r="N20" s="1954"/>
      <c r="O20" s="1956"/>
      <c r="P20" s="1954"/>
      <c r="Q20" s="1954"/>
      <c r="R20" s="1954"/>
      <c r="S20" s="1954"/>
      <c r="T20" s="786"/>
    </row>
    <row r="21" spans="2:20" s="1949" customFormat="1" ht="35.25" customHeight="1">
      <c r="B21" s="1622" t="s">
        <v>2622</v>
      </c>
      <c r="C21" s="1622"/>
      <c r="D21" s="827" t="s">
        <v>2409</v>
      </c>
      <c r="E21" s="827" t="s">
        <v>2623</v>
      </c>
      <c r="F21" s="827">
        <v>715</v>
      </c>
      <c r="G21" s="1614">
        <v>4620</v>
      </c>
      <c r="H21" s="1948"/>
      <c r="I21" s="1953"/>
      <c r="J21" s="1955" t="s">
        <v>2441</v>
      </c>
      <c r="K21" s="1953"/>
      <c r="L21" s="1953"/>
      <c r="M21" s="1953"/>
      <c r="N21" s="1954"/>
      <c r="O21" s="1956"/>
      <c r="P21" s="1954"/>
      <c r="Q21" s="1954"/>
      <c r="R21" s="1954"/>
      <c r="S21" s="1954"/>
      <c r="T21" s="786"/>
    </row>
    <row r="22" spans="2:20" s="1949" customFormat="1" ht="39.75" customHeight="1">
      <c r="B22" s="1958" t="s">
        <v>2624</v>
      </c>
      <c r="C22" s="1958"/>
      <c r="D22" s="836" t="s">
        <v>2409</v>
      </c>
      <c r="E22" s="836" t="s">
        <v>2625</v>
      </c>
      <c r="F22" s="836">
        <v>717</v>
      </c>
      <c r="G22" s="1643">
        <v>300</v>
      </c>
      <c r="H22" s="1948"/>
      <c r="I22" s="1953"/>
      <c r="J22" s="1953"/>
      <c r="K22" s="1953"/>
      <c r="L22" s="1953"/>
      <c r="M22" s="1955" t="s">
        <v>2626</v>
      </c>
      <c r="N22" s="1954"/>
      <c r="O22" s="1954"/>
      <c r="P22" s="1954"/>
      <c r="Q22" s="1954"/>
      <c r="R22" s="1954"/>
      <c r="S22" s="1954"/>
      <c r="T22" s="786"/>
    </row>
    <row r="24" spans="1:7" ht="20.25" customHeight="1">
      <c r="A24" s="1959" t="s">
        <v>1049</v>
      </c>
      <c r="B24" s="1959"/>
      <c r="C24" s="1959"/>
      <c r="D24" s="1959"/>
      <c r="E24" s="1959"/>
      <c r="F24" s="1959"/>
      <c r="G24" s="1959"/>
    </row>
    <row r="25" spans="1:7" ht="42" customHeight="1">
      <c r="A25" s="1765" t="s">
        <v>2627</v>
      </c>
      <c r="B25" s="1765"/>
      <c r="C25" s="1765"/>
      <c r="D25" s="1765"/>
      <c r="E25" s="1765"/>
      <c r="F25" s="1765"/>
      <c r="G25" s="1765"/>
    </row>
    <row r="26" spans="1:7" ht="49.5" customHeight="1">
      <c r="A26" s="1960" t="s">
        <v>1982</v>
      </c>
      <c r="B26" s="1960"/>
      <c r="C26" s="1960"/>
      <c r="D26" s="1960"/>
      <c r="E26" s="1960"/>
      <c r="F26" s="1960"/>
      <c r="G26" s="1960"/>
    </row>
    <row r="28" spans="2:5" ht="15">
      <c r="B28" s="1389"/>
      <c r="C28" s="1389"/>
      <c r="D28" s="1390"/>
      <c r="E28" s="1390"/>
    </row>
    <row r="40" ht="15">
      <c r="G40" s="1961"/>
    </row>
    <row r="41" ht="15">
      <c r="G41" s="1961"/>
    </row>
    <row r="42" ht="15">
      <c r="G42" s="1961"/>
    </row>
  </sheetData>
  <sheetProtection selectLockedCells="1" selectUnlockedCells="1"/>
  <mergeCells count="23">
    <mergeCell ref="A1:G1"/>
    <mergeCell ref="A2:G2"/>
    <mergeCell ref="B3:G3"/>
    <mergeCell ref="B4:G4"/>
    <mergeCell ref="A5:G5"/>
    <mergeCell ref="A7:G7"/>
    <mergeCell ref="A8:G8"/>
    <mergeCell ref="A9:G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4:G24"/>
    <mergeCell ref="A25:G25"/>
    <mergeCell ref="A26:G26"/>
  </mergeCells>
  <printOptions/>
  <pageMargins left="0.9840277777777777" right="0.39375" top="0.5118055555555555" bottom="0.7875" header="0.5118055555555555" footer="0.5118055555555555"/>
  <pageSetup horizontalDpi="300" verticalDpi="300" orientation="portrait" paperSize="9" scale="90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F10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5.375" style="312" customWidth="1"/>
    <col min="3" max="3" width="37.375" style="1962" customWidth="1"/>
    <col min="4" max="4" width="18.75390625" style="312" customWidth="1"/>
    <col min="5" max="5" width="8.00390625" style="0" customWidth="1"/>
    <col min="6" max="6" width="14.00390625" style="0" customWidth="1"/>
  </cols>
  <sheetData>
    <row r="1" spans="1:6" s="590" customFormat="1" ht="20.25" customHeight="1">
      <c r="A1" s="483" t="s">
        <v>2628</v>
      </c>
      <c r="B1" s="483"/>
      <c r="C1" s="483"/>
      <c r="D1" s="483"/>
      <c r="E1" s="483"/>
      <c r="F1" s="483"/>
    </row>
    <row r="2" spans="1:6" s="590" customFormat="1" ht="6" customHeight="1" hidden="1">
      <c r="A2" s="1963"/>
      <c r="B2" s="1964"/>
      <c r="C2" s="1965"/>
      <c r="D2" s="1964"/>
      <c r="E2" s="1963"/>
      <c r="F2" s="1963"/>
    </row>
    <row r="3" spans="1:6" s="1972" customFormat="1" ht="55.5" customHeight="1">
      <c r="A3" s="1966" t="s">
        <v>4</v>
      </c>
      <c r="B3" s="1967" t="s">
        <v>2629</v>
      </c>
      <c r="C3" s="1968" t="s">
        <v>254</v>
      </c>
      <c r="D3" s="1969" t="s">
        <v>255</v>
      </c>
      <c r="E3" s="1970" t="s">
        <v>258</v>
      </c>
      <c r="F3" s="1971" t="s">
        <v>259</v>
      </c>
    </row>
    <row r="4" spans="1:6" s="1979" customFormat="1" ht="13.5" customHeight="1">
      <c r="A4" s="1973">
        <v>1</v>
      </c>
      <c r="B4" s="1974" t="s">
        <v>24</v>
      </c>
      <c r="C4" s="1975">
        <v>3</v>
      </c>
      <c r="D4" s="1976">
        <v>4</v>
      </c>
      <c r="E4" s="1977" t="s">
        <v>26</v>
      </c>
      <c r="F4" s="1978">
        <v>6</v>
      </c>
    </row>
    <row r="5" spans="1:6" s="590" customFormat="1" ht="19.5" customHeight="1">
      <c r="A5" s="1980"/>
      <c r="B5" s="1981"/>
      <c r="C5" s="1982" t="s">
        <v>2630</v>
      </c>
      <c r="D5" s="1982"/>
      <c r="E5" s="1983"/>
      <c r="F5" s="1984"/>
    </row>
    <row r="6" spans="1:6" s="577" customFormat="1" ht="18.75" customHeight="1">
      <c r="A6" s="369">
        <v>3</v>
      </c>
      <c r="B6" s="1985" t="s">
        <v>2631</v>
      </c>
      <c r="C6" s="562" t="s">
        <v>2632</v>
      </c>
      <c r="D6" s="1986" t="s">
        <v>495</v>
      </c>
      <c r="E6" s="1987" t="s">
        <v>2633</v>
      </c>
      <c r="F6" s="1988">
        <v>60000</v>
      </c>
    </row>
    <row r="7" spans="1:6" s="577" customFormat="1" ht="18.75" customHeight="1">
      <c r="A7" s="369">
        <v>3</v>
      </c>
      <c r="B7" s="1985" t="s">
        <v>2634</v>
      </c>
      <c r="C7" s="562"/>
      <c r="D7" s="1986" t="s">
        <v>500</v>
      </c>
      <c r="E7" s="1987" t="s">
        <v>2635</v>
      </c>
      <c r="F7" s="1988">
        <v>80000</v>
      </c>
    </row>
    <row r="8" spans="1:6" s="577" customFormat="1" ht="18.75" customHeight="1">
      <c r="A8" s="395">
        <v>3</v>
      </c>
      <c r="B8" s="1989" t="s">
        <v>1689</v>
      </c>
      <c r="C8" s="562"/>
      <c r="D8" s="1990" t="s">
        <v>880</v>
      </c>
      <c r="E8" s="413" t="s">
        <v>2636</v>
      </c>
      <c r="F8" s="1991">
        <v>100000</v>
      </c>
    </row>
    <row r="9" spans="1:6" s="577" customFormat="1" ht="18.75" customHeight="1">
      <c r="A9" s="416">
        <v>3</v>
      </c>
      <c r="B9" s="1992">
        <v>872</v>
      </c>
      <c r="C9" s="1993" t="s">
        <v>2637</v>
      </c>
      <c r="D9" s="1994" t="s">
        <v>495</v>
      </c>
      <c r="E9" s="373" t="s">
        <v>2638</v>
      </c>
      <c r="F9" s="1995">
        <v>30000</v>
      </c>
    </row>
    <row r="10" spans="1:6" s="577" customFormat="1" ht="18.75" customHeight="1">
      <c r="A10" s="369">
        <v>3</v>
      </c>
      <c r="B10" s="1985">
        <v>873</v>
      </c>
      <c r="C10" s="1993"/>
      <c r="D10" s="1986" t="s">
        <v>500</v>
      </c>
      <c r="E10" s="373" t="s">
        <v>2639</v>
      </c>
      <c r="F10" s="1995">
        <v>40000</v>
      </c>
    </row>
    <row r="11" spans="1:6" s="577" customFormat="1" ht="18.75" customHeight="1">
      <c r="A11" s="395">
        <v>3</v>
      </c>
      <c r="B11" s="1989">
        <v>874</v>
      </c>
      <c r="C11" s="1993"/>
      <c r="D11" s="1990" t="s">
        <v>880</v>
      </c>
      <c r="E11" s="413" t="s">
        <v>2640</v>
      </c>
      <c r="F11" s="1991">
        <v>50000</v>
      </c>
    </row>
    <row r="12" spans="1:6" s="577" customFormat="1" ht="18.75" customHeight="1">
      <c r="A12" s="369">
        <v>3</v>
      </c>
      <c r="B12" s="1985">
        <v>918</v>
      </c>
      <c r="C12" s="1993" t="s">
        <v>2641</v>
      </c>
      <c r="D12" s="1994" t="s">
        <v>495</v>
      </c>
      <c r="E12" s="373" t="s">
        <v>2642</v>
      </c>
      <c r="F12" s="1995">
        <v>90000</v>
      </c>
    </row>
    <row r="13" spans="1:6" s="577" customFormat="1" ht="18.75" customHeight="1">
      <c r="A13" s="369">
        <v>3</v>
      </c>
      <c r="B13" s="1985">
        <v>919</v>
      </c>
      <c r="C13" s="1993"/>
      <c r="D13" s="1986" t="s">
        <v>500</v>
      </c>
      <c r="E13" s="373" t="s">
        <v>2643</v>
      </c>
      <c r="F13" s="1995">
        <v>120000</v>
      </c>
    </row>
    <row r="14" spans="1:6" s="577" customFormat="1" ht="18.75" customHeight="1">
      <c r="A14" s="395">
        <v>3</v>
      </c>
      <c r="B14" s="1989">
        <v>920</v>
      </c>
      <c r="C14" s="1993"/>
      <c r="D14" s="1990" t="s">
        <v>880</v>
      </c>
      <c r="E14" s="413" t="s">
        <v>2644</v>
      </c>
      <c r="F14" s="1991">
        <v>150000</v>
      </c>
    </row>
    <row r="15" spans="1:6" s="577" customFormat="1" ht="18.75" customHeight="1">
      <c r="A15" s="369">
        <v>3</v>
      </c>
      <c r="B15" s="1985">
        <v>921</v>
      </c>
      <c r="C15" s="1993" t="s">
        <v>2645</v>
      </c>
      <c r="D15" s="1994" t="s">
        <v>495</v>
      </c>
      <c r="E15" s="373" t="s">
        <v>2646</v>
      </c>
      <c r="F15" s="1995">
        <v>100000</v>
      </c>
    </row>
    <row r="16" spans="1:6" s="577" customFormat="1" ht="18.75" customHeight="1">
      <c r="A16" s="369">
        <v>3</v>
      </c>
      <c r="B16" s="1985">
        <v>922</v>
      </c>
      <c r="C16" s="1993"/>
      <c r="D16" s="1986" t="s">
        <v>500</v>
      </c>
      <c r="E16" s="373" t="s">
        <v>2647</v>
      </c>
      <c r="F16" s="1995">
        <v>150000</v>
      </c>
    </row>
    <row r="17" spans="1:6" s="577" customFormat="1" ht="18.75" customHeight="1">
      <c r="A17" s="395">
        <v>3</v>
      </c>
      <c r="B17" s="1989">
        <v>923</v>
      </c>
      <c r="C17" s="1993"/>
      <c r="D17" s="1990" t="s">
        <v>880</v>
      </c>
      <c r="E17" s="413" t="s">
        <v>2648</v>
      </c>
      <c r="F17" s="1991">
        <v>200000</v>
      </c>
    </row>
    <row r="18" spans="1:6" s="577" customFormat="1" ht="18.75" customHeight="1">
      <c r="A18" s="416">
        <v>3</v>
      </c>
      <c r="B18" s="1992">
        <v>924</v>
      </c>
      <c r="C18" s="1993" t="s">
        <v>2649</v>
      </c>
      <c r="D18" s="1994" t="s">
        <v>495</v>
      </c>
      <c r="E18" s="373" t="s">
        <v>2650</v>
      </c>
      <c r="F18" s="1995">
        <v>40000</v>
      </c>
    </row>
    <row r="19" spans="1:6" s="577" customFormat="1" ht="18.75" customHeight="1">
      <c r="A19" s="369">
        <v>3</v>
      </c>
      <c r="B19" s="1985">
        <v>925</v>
      </c>
      <c r="C19" s="1993"/>
      <c r="D19" s="1986" t="s">
        <v>500</v>
      </c>
      <c r="E19" s="373" t="s">
        <v>2651</v>
      </c>
      <c r="F19" s="1995">
        <v>60000</v>
      </c>
    </row>
    <row r="20" spans="1:6" s="577" customFormat="1" ht="18.75" customHeight="1">
      <c r="A20" s="395">
        <v>3</v>
      </c>
      <c r="B20" s="1989">
        <v>926</v>
      </c>
      <c r="C20" s="1993"/>
      <c r="D20" s="1996" t="s">
        <v>880</v>
      </c>
      <c r="E20" s="413" t="s">
        <v>2652</v>
      </c>
      <c r="F20" s="1991">
        <v>80000</v>
      </c>
    </row>
    <row r="21" spans="1:6" s="590" customFormat="1" ht="21" customHeight="1">
      <c r="A21" s="1997"/>
      <c r="B21" s="1998"/>
      <c r="C21" s="1999" t="s">
        <v>2653</v>
      </c>
      <c r="D21" s="1999"/>
      <c r="E21" s="2000"/>
      <c r="F21" s="2001"/>
    </row>
    <row r="22" spans="1:6" s="577" customFormat="1" ht="18.75" customHeight="1">
      <c r="A22" s="369">
        <v>3</v>
      </c>
      <c r="B22" s="1985">
        <v>957</v>
      </c>
      <c r="C22" s="2002" t="s">
        <v>2654</v>
      </c>
      <c r="D22" s="2003" t="s">
        <v>495</v>
      </c>
      <c r="E22" s="373" t="s">
        <v>2655</v>
      </c>
      <c r="F22" s="1995">
        <v>100000</v>
      </c>
    </row>
    <row r="23" spans="1:6" s="577" customFormat="1" ht="18.75" customHeight="1">
      <c r="A23" s="369">
        <v>3</v>
      </c>
      <c r="B23" s="1985">
        <v>958</v>
      </c>
      <c r="C23" s="2002"/>
      <c r="D23" s="2003" t="s">
        <v>500</v>
      </c>
      <c r="E23" s="373" t="s">
        <v>2656</v>
      </c>
      <c r="F23" s="1995">
        <v>150000</v>
      </c>
    </row>
    <row r="24" spans="1:6" s="577" customFormat="1" ht="18.75" customHeight="1">
      <c r="A24" s="395">
        <v>3</v>
      </c>
      <c r="B24" s="1989">
        <v>959</v>
      </c>
      <c r="C24" s="2002"/>
      <c r="D24" s="1996" t="s">
        <v>880</v>
      </c>
      <c r="E24" s="413" t="s">
        <v>2657</v>
      </c>
      <c r="F24" s="1991">
        <v>200000</v>
      </c>
    </row>
    <row r="25" spans="1:6" s="577" customFormat="1" ht="18.75" customHeight="1">
      <c r="A25" s="369">
        <v>3</v>
      </c>
      <c r="B25" s="1985">
        <v>960</v>
      </c>
      <c r="C25" s="2002" t="s">
        <v>2658</v>
      </c>
      <c r="D25" s="2003" t="s">
        <v>495</v>
      </c>
      <c r="E25" s="373" t="s">
        <v>2659</v>
      </c>
      <c r="F25" s="1995">
        <v>50000</v>
      </c>
    </row>
    <row r="26" spans="1:6" s="577" customFormat="1" ht="18.75" customHeight="1">
      <c r="A26" s="369">
        <v>3</v>
      </c>
      <c r="B26" s="1985">
        <v>961</v>
      </c>
      <c r="C26" s="2002"/>
      <c r="D26" s="2003" t="s">
        <v>500</v>
      </c>
      <c r="E26" s="373" t="s">
        <v>2660</v>
      </c>
      <c r="F26" s="1995">
        <v>70000</v>
      </c>
    </row>
    <row r="27" spans="1:6" s="577" customFormat="1" ht="18.75" customHeight="1">
      <c r="A27" s="395">
        <v>3</v>
      </c>
      <c r="B27" s="1989">
        <v>962</v>
      </c>
      <c r="C27" s="2002"/>
      <c r="D27" s="1996" t="s">
        <v>880</v>
      </c>
      <c r="E27" s="413" t="s">
        <v>2661</v>
      </c>
      <c r="F27" s="1991">
        <v>90000</v>
      </c>
    </row>
    <row r="28" spans="1:6" s="577" customFormat="1" ht="18.75" customHeight="1">
      <c r="A28" s="369">
        <v>3</v>
      </c>
      <c r="B28" s="1985">
        <v>963</v>
      </c>
      <c r="C28" s="2002" t="s">
        <v>2662</v>
      </c>
      <c r="D28" s="2003" t="s">
        <v>495</v>
      </c>
      <c r="E28" s="373" t="s">
        <v>2663</v>
      </c>
      <c r="F28" s="1995">
        <v>100000</v>
      </c>
    </row>
    <row r="29" spans="1:6" s="577" customFormat="1" ht="18.75" customHeight="1">
      <c r="A29" s="369">
        <v>3</v>
      </c>
      <c r="B29" s="1985">
        <v>964</v>
      </c>
      <c r="C29" s="2002"/>
      <c r="D29" s="2003" t="s">
        <v>500</v>
      </c>
      <c r="E29" s="373" t="s">
        <v>2664</v>
      </c>
      <c r="F29" s="1995">
        <v>150000</v>
      </c>
    </row>
    <row r="30" spans="1:6" s="577" customFormat="1" ht="18.75" customHeight="1">
      <c r="A30" s="395">
        <v>3</v>
      </c>
      <c r="B30" s="1989">
        <v>965</v>
      </c>
      <c r="C30" s="2002"/>
      <c r="D30" s="1996" t="s">
        <v>880</v>
      </c>
      <c r="E30" s="413" t="s">
        <v>2665</v>
      </c>
      <c r="F30" s="1991">
        <v>200000</v>
      </c>
    </row>
    <row r="31" spans="1:6" s="577" customFormat="1" ht="18.75" customHeight="1">
      <c r="A31" s="416">
        <v>3</v>
      </c>
      <c r="B31" s="1992">
        <v>966</v>
      </c>
      <c r="C31" s="2002" t="s">
        <v>2666</v>
      </c>
      <c r="D31" s="2004" t="s">
        <v>495</v>
      </c>
      <c r="E31" s="2005" t="s">
        <v>2667</v>
      </c>
      <c r="F31" s="2006">
        <v>120000</v>
      </c>
    </row>
    <row r="32" spans="1:6" s="577" customFormat="1" ht="18.75" customHeight="1">
      <c r="A32" s="369">
        <v>3</v>
      </c>
      <c r="B32" s="1985">
        <v>967</v>
      </c>
      <c r="C32" s="2002"/>
      <c r="D32" s="2003" t="s">
        <v>500</v>
      </c>
      <c r="E32" s="373" t="s">
        <v>2668</v>
      </c>
      <c r="F32" s="1995">
        <v>170000</v>
      </c>
    </row>
    <row r="33" spans="1:6" s="577" customFormat="1" ht="18.75" customHeight="1">
      <c r="A33" s="395">
        <v>3</v>
      </c>
      <c r="B33" s="1989">
        <v>968</v>
      </c>
      <c r="C33" s="2002"/>
      <c r="D33" s="1996" t="s">
        <v>880</v>
      </c>
      <c r="E33" s="413" t="s">
        <v>2669</v>
      </c>
      <c r="F33" s="1991">
        <v>220000</v>
      </c>
    </row>
    <row r="34" spans="1:6" s="577" customFormat="1" ht="18.75" customHeight="1">
      <c r="A34" s="416">
        <v>3</v>
      </c>
      <c r="B34" s="1992">
        <v>969</v>
      </c>
      <c r="C34" s="2002" t="s">
        <v>2670</v>
      </c>
      <c r="D34" s="2004" t="s">
        <v>495</v>
      </c>
      <c r="E34" s="2005" t="s">
        <v>2671</v>
      </c>
      <c r="F34" s="2006">
        <v>50000</v>
      </c>
    </row>
    <row r="35" spans="1:6" s="577" customFormat="1" ht="18.75" customHeight="1">
      <c r="A35" s="369">
        <v>3</v>
      </c>
      <c r="B35" s="1985">
        <v>970</v>
      </c>
      <c r="C35" s="2002"/>
      <c r="D35" s="2007" t="s">
        <v>880</v>
      </c>
      <c r="E35" s="373" t="s">
        <v>2672</v>
      </c>
      <c r="F35" s="1995">
        <v>70000</v>
      </c>
    </row>
    <row r="36" spans="1:6" s="577" customFormat="1" ht="18.75" customHeight="1">
      <c r="A36" s="395">
        <v>3</v>
      </c>
      <c r="B36" s="1989">
        <v>971</v>
      </c>
      <c r="C36" s="2002"/>
      <c r="D36" s="1990" t="s">
        <v>880</v>
      </c>
      <c r="E36" s="413" t="s">
        <v>2673</v>
      </c>
      <c r="F36" s="1991">
        <v>100000</v>
      </c>
    </row>
    <row r="37" spans="1:6" s="577" customFormat="1" ht="18.75" customHeight="1">
      <c r="A37" s="360">
        <v>3</v>
      </c>
      <c r="B37" s="2008">
        <v>972</v>
      </c>
      <c r="C37" s="2002" t="s">
        <v>2674</v>
      </c>
      <c r="D37" s="2009" t="s">
        <v>495</v>
      </c>
      <c r="E37" s="364" t="s">
        <v>2675</v>
      </c>
      <c r="F37" s="2010">
        <v>40000</v>
      </c>
    </row>
    <row r="38" spans="1:6" s="577" customFormat="1" ht="18.75" customHeight="1">
      <c r="A38" s="369">
        <v>3</v>
      </c>
      <c r="B38" s="1985">
        <v>973</v>
      </c>
      <c r="C38" s="2002"/>
      <c r="D38" s="2003" t="s">
        <v>500</v>
      </c>
      <c r="E38" s="373" t="s">
        <v>2676</v>
      </c>
      <c r="F38" s="1995">
        <v>50000</v>
      </c>
    </row>
    <row r="39" spans="1:6" s="577" customFormat="1" ht="18.75" customHeight="1">
      <c r="A39" s="395">
        <v>3</v>
      </c>
      <c r="B39" s="1989">
        <v>974</v>
      </c>
      <c r="C39" s="2002"/>
      <c r="D39" s="1996" t="s">
        <v>880</v>
      </c>
      <c r="E39" s="413" t="s">
        <v>2677</v>
      </c>
      <c r="F39" s="402">
        <v>60000</v>
      </c>
    </row>
    <row r="40" spans="1:6" s="590" customFormat="1" ht="21.75" customHeight="1">
      <c r="A40" s="1997"/>
      <c r="B40" s="2011"/>
      <c r="C40" s="1999" t="s">
        <v>2678</v>
      </c>
      <c r="D40" s="1999"/>
      <c r="E40" s="1997"/>
      <c r="F40" s="1997"/>
    </row>
    <row r="41" spans="1:6" s="577" customFormat="1" ht="18.75" customHeight="1">
      <c r="A41" s="360">
        <v>3</v>
      </c>
      <c r="B41" s="2008">
        <v>927</v>
      </c>
      <c r="C41" s="2012" t="s">
        <v>2679</v>
      </c>
      <c r="D41" s="2013" t="s">
        <v>495</v>
      </c>
      <c r="E41" s="364" t="s">
        <v>2680</v>
      </c>
      <c r="F41" s="2010">
        <v>60000</v>
      </c>
    </row>
    <row r="42" spans="1:6" s="577" customFormat="1" ht="18.75" customHeight="1">
      <c r="A42" s="369">
        <v>3</v>
      </c>
      <c r="B42" s="1985">
        <v>928</v>
      </c>
      <c r="C42" s="2012"/>
      <c r="D42" s="2014" t="s">
        <v>500</v>
      </c>
      <c r="E42" s="373" t="s">
        <v>2681</v>
      </c>
      <c r="F42" s="1995">
        <v>80000</v>
      </c>
    </row>
    <row r="43" spans="1:6" s="577" customFormat="1" ht="18.75" customHeight="1">
      <c r="A43" s="395">
        <v>3</v>
      </c>
      <c r="B43" s="1989">
        <v>929</v>
      </c>
      <c r="C43" s="2012"/>
      <c r="D43" s="2015" t="s">
        <v>880</v>
      </c>
      <c r="E43" s="413" t="s">
        <v>2682</v>
      </c>
      <c r="F43" s="1991">
        <v>100000</v>
      </c>
    </row>
    <row r="44" spans="1:6" s="577" customFormat="1" ht="18.75" customHeight="1">
      <c r="A44" s="360">
        <v>3</v>
      </c>
      <c r="B44" s="2008">
        <v>930</v>
      </c>
      <c r="C44" s="2012" t="s">
        <v>2683</v>
      </c>
      <c r="D44" s="2013" t="s">
        <v>495</v>
      </c>
      <c r="E44" s="364" t="s">
        <v>2684</v>
      </c>
      <c r="F44" s="2010">
        <v>50000</v>
      </c>
    </row>
    <row r="45" spans="1:6" s="577" customFormat="1" ht="18.75" customHeight="1">
      <c r="A45" s="369">
        <v>3</v>
      </c>
      <c r="B45" s="1985">
        <v>931</v>
      </c>
      <c r="C45" s="2012"/>
      <c r="D45" s="2014" t="s">
        <v>500</v>
      </c>
      <c r="E45" s="373" t="s">
        <v>2685</v>
      </c>
      <c r="F45" s="1995">
        <v>70000</v>
      </c>
    </row>
    <row r="46" spans="1:6" s="577" customFormat="1" ht="18.75" customHeight="1">
      <c r="A46" s="395">
        <v>3</v>
      </c>
      <c r="B46" s="1989">
        <v>932</v>
      </c>
      <c r="C46" s="2012"/>
      <c r="D46" s="2015" t="s">
        <v>880</v>
      </c>
      <c r="E46" s="413" t="s">
        <v>2686</v>
      </c>
      <c r="F46" s="1991">
        <v>90000</v>
      </c>
    </row>
    <row r="47" spans="1:6" s="577" customFormat="1" ht="18.75" customHeight="1">
      <c r="A47" s="360">
        <v>3</v>
      </c>
      <c r="B47" s="2008">
        <v>933</v>
      </c>
      <c r="C47" s="2012" t="s">
        <v>2687</v>
      </c>
      <c r="D47" s="2013" t="s">
        <v>495</v>
      </c>
      <c r="E47" s="364" t="s">
        <v>2688</v>
      </c>
      <c r="F47" s="2010">
        <v>40000</v>
      </c>
    </row>
    <row r="48" spans="1:6" s="577" customFormat="1" ht="18.75" customHeight="1">
      <c r="A48" s="369">
        <v>3</v>
      </c>
      <c r="B48" s="1985">
        <v>934</v>
      </c>
      <c r="C48" s="2012"/>
      <c r="D48" s="2014" t="s">
        <v>500</v>
      </c>
      <c r="E48" s="373" t="s">
        <v>2689</v>
      </c>
      <c r="F48" s="1995">
        <v>60000</v>
      </c>
    </row>
    <row r="49" spans="1:6" s="577" customFormat="1" ht="18.75" customHeight="1">
      <c r="A49" s="395">
        <v>3</v>
      </c>
      <c r="B49" s="1989">
        <v>935</v>
      </c>
      <c r="C49" s="2012"/>
      <c r="D49" s="1996" t="s">
        <v>880</v>
      </c>
      <c r="E49" s="413" t="s">
        <v>2690</v>
      </c>
      <c r="F49" s="1991">
        <v>80000</v>
      </c>
    </row>
    <row r="50" spans="1:6" s="577" customFormat="1" ht="18.75" customHeight="1">
      <c r="A50" s="360">
        <v>3</v>
      </c>
      <c r="B50" s="2008">
        <v>936</v>
      </c>
      <c r="C50" s="2012" t="s">
        <v>2691</v>
      </c>
      <c r="D50" s="2013" t="s">
        <v>495</v>
      </c>
      <c r="E50" s="364" t="s">
        <v>2692</v>
      </c>
      <c r="F50" s="2010">
        <v>50000</v>
      </c>
    </row>
    <row r="51" spans="1:6" s="577" customFormat="1" ht="18.75" customHeight="1">
      <c r="A51" s="369">
        <v>3</v>
      </c>
      <c r="B51" s="1985">
        <v>937</v>
      </c>
      <c r="C51" s="2012"/>
      <c r="D51" s="2014" t="s">
        <v>500</v>
      </c>
      <c r="E51" s="373" t="s">
        <v>2693</v>
      </c>
      <c r="F51" s="1995">
        <v>70000</v>
      </c>
    </row>
    <row r="52" spans="1:6" s="577" customFormat="1" ht="18.75" customHeight="1">
      <c r="A52" s="395">
        <v>3</v>
      </c>
      <c r="B52" s="1989">
        <v>938</v>
      </c>
      <c r="C52" s="2012"/>
      <c r="D52" s="2015" t="s">
        <v>880</v>
      </c>
      <c r="E52" s="413" t="s">
        <v>2694</v>
      </c>
      <c r="F52" s="1991">
        <v>90000</v>
      </c>
    </row>
    <row r="53" spans="1:6" s="577" customFormat="1" ht="18.75" customHeight="1">
      <c r="A53" s="360">
        <v>3</v>
      </c>
      <c r="B53" s="2008">
        <v>939</v>
      </c>
      <c r="C53" s="2012" t="s">
        <v>2695</v>
      </c>
      <c r="D53" s="2013" t="s">
        <v>495</v>
      </c>
      <c r="E53" s="364" t="s">
        <v>2696</v>
      </c>
      <c r="F53" s="2010">
        <v>40000</v>
      </c>
    </row>
    <row r="54" spans="1:6" s="577" customFormat="1" ht="18.75" customHeight="1">
      <c r="A54" s="369">
        <v>3</v>
      </c>
      <c r="B54" s="1985">
        <v>940</v>
      </c>
      <c r="C54" s="2012"/>
      <c r="D54" s="2014" t="s">
        <v>500</v>
      </c>
      <c r="E54" s="373" t="s">
        <v>2697</v>
      </c>
      <c r="F54" s="1995">
        <v>50000</v>
      </c>
    </row>
    <row r="55" spans="1:6" s="577" customFormat="1" ht="18.75" customHeight="1">
      <c r="A55" s="395">
        <v>3</v>
      </c>
      <c r="B55" s="1989">
        <v>941</v>
      </c>
      <c r="C55" s="2012"/>
      <c r="D55" s="2015" t="s">
        <v>880</v>
      </c>
      <c r="E55" s="413" t="s">
        <v>2698</v>
      </c>
      <c r="F55" s="1991">
        <v>60000</v>
      </c>
    </row>
    <row r="56" spans="1:6" s="577" customFormat="1" ht="18.75" customHeight="1">
      <c r="A56" s="360">
        <v>3</v>
      </c>
      <c r="B56" s="2008">
        <v>942</v>
      </c>
      <c r="C56" s="2012" t="s">
        <v>2699</v>
      </c>
      <c r="D56" s="2013" t="s">
        <v>495</v>
      </c>
      <c r="E56" s="364" t="s">
        <v>2700</v>
      </c>
      <c r="F56" s="2010">
        <v>70000</v>
      </c>
    </row>
    <row r="57" spans="1:6" s="577" customFormat="1" ht="18.75" customHeight="1">
      <c r="A57" s="369">
        <v>3</v>
      </c>
      <c r="B57" s="1985">
        <v>943</v>
      </c>
      <c r="C57" s="2012"/>
      <c r="D57" s="2014" t="s">
        <v>500</v>
      </c>
      <c r="E57" s="373" t="s">
        <v>2701</v>
      </c>
      <c r="F57" s="1995">
        <v>90000</v>
      </c>
    </row>
    <row r="58" spans="1:6" s="577" customFormat="1" ht="18.75" customHeight="1">
      <c r="A58" s="395">
        <v>3</v>
      </c>
      <c r="B58" s="1989">
        <v>944</v>
      </c>
      <c r="C58" s="2012"/>
      <c r="D58" s="2015" t="s">
        <v>880</v>
      </c>
      <c r="E58" s="413" t="s">
        <v>2702</v>
      </c>
      <c r="F58" s="1991">
        <v>110000</v>
      </c>
    </row>
    <row r="59" spans="1:6" s="577" customFormat="1" ht="18.75" customHeight="1">
      <c r="A59" s="360">
        <v>3</v>
      </c>
      <c r="B59" s="2008">
        <v>945</v>
      </c>
      <c r="C59" s="2012" t="s">
        <v>2703</v>
      </c>
      <c r="D59" s="2013" t="s">
        <v>495</v>
      </c>
      <c r="E59" s="364" t="s">
        <v>2704</v>
      </c>
      <c r="F59" s="2010">
        <v>100000</v>
      </c>
    </row>
    <row r="60" spans="1:6" s="577" customFormat="1" ht="18.75" customHeight="1">
      <c r="A60" s="369">
        <v>3</v>
      </c>
      <c r="B60" s="1985">
        <v>946</v>
      </c>
      <c r="C60" s="2012"/>
      <c r="D60" s="2014" t="s">
        <v>500</v>
      </c>
      <c r="E60" s="373" t="s">
        <v>2705</v>
      </c>
      <c r="F60" s="1995">
        <v>130000</v>
      </c>
    </row>
    <row r="61" spans="1:6" s="577" customFormat="1" ht="18.75" customHeight="1">
      <c r="A61" s="395">
        <v>3</v>
      </c>
      <c r="B61" s="1989">
        <v>947</v>
      </c>
      <c r="C61" s="2012"/>
      <c r="D61" s="2015" t="s">
        <v>880</v>
      </c>
      <c r="E61" s="413" t="s">
        <v>2706</v>
      </c>
      <c r="F61" s="1991">
        <v>150000</v>
      </c>
    </row>
    <row r="62" spans="1:6" s="590" customFormat="1" ht="22.5" customHeight="1">
      <c r="A62" s="1997"/>
      <c r="B62" s="1998"/>
      <c r="C62" s="2016" t="s">
        <v>2707</v>
      </c>
      <c r="D62" s="2017"/>
      <c r="E62" s="2000"/>
      <c r="F62" s="2001"/>
    </row>
    <row r="63" spans="1:6" s="577" customFormat="1" ht="18.75" customHeight="1">
      <c r="A63" s="360">
        <v>3</v>
      </c>
      <c r="B63" s="2008">
        <v>948</v>
      </c>
      <c r="C63" s="2012" t="s">
        <v>2708</v>
      </c>
      <c r="D63" s="2013" t="s">
        <v>495</v>
      </c>
      <c r="E63" s="364" t="s">
        <v>2709</v>
      </c>
      <c r="F63" s="2010">
        <v>50000</v>
      </c>
    </row>
    <row r="64" spans="1:6" s="577" customFormat="1" ht="18.75" customHeight="1">
      <c r="A64" s="369">
        <v>3</v>
      </c>
      <c r="B64" s="1985">
        <v>949</v>
      </c>
      <c r="C64" s="2012"/>
      <c r="D64" s="2014" t="s">
        <v>500</v>
      </c>
      <c r="E64" s="373" t="s">
        <v>2710</v>
      </c>
      <c r="F64" s="1995">
        <v>60000</v>
      </c>
    </row>
    <row r="65" spans="1:6" s="577" customFormat="1" ht="18.75" customHeight="1">
      <c r="A65" s="395">
        <v>3</v>
      </c>
      <c r="B65" s="1989">
        <v>950</v>
      </c>
      <c r="C65" s="2012"/>
      <c r="D65" s="2015" t="s">
        <v>880</v>
      </c>
      <c r="E65" s="413" t="s">
        <v>2711</v>
      </c>
      <c r="F65" s="1991">
        <v>70000</v>
      </c>
    </row>
    <row r="66" spans="1:6" s="590" customFormat="1" ht="24.75" customHeight="1">
      <c r="A66" s="1997"/>
      <c r="B66" s="1998"/>
      <c r="C66" s="2016" t="s">
        <v>2712</v>
      </c>
      <c r="D66" s="2018"/>
      <c r="E66" s="2000"/>
      <c r="F66" s="2001"/>
    </row>
    <row r="67" spans="1:6" s="577" customFormat="1" ht="18.75" customHeight="1">
      <c r="A67" s="360">
        <v>3</v>
      </c>
      <c r="B67" s="2008">
        <v>951</v>
      </c>
      <c r="C67" s="2012" t="s">
        <v>2712</v>
      </c>
      <c r="D67" s="2013" t="s">
        <v>495</v>
      </c>
      <c r="E67" s="364" t="s">
        <v>2713</v>
      </c>
      <c r="F67" s="2010">
        <v>40000</v>
      </c>
    </row>
    <row r="68" spans="1:6" s="577" customFormat="1" ht="18.75" customHeight="1">
      <c r="A68" s="369">
        <v>3</v>
      </c>
      <c r="B68" s="1985">
        <v>952</v>
      </c>
      <c r="C68" s="2012"/>
      <c r="D68" s="2014" t="s">
        <v>500</v>
      </c>
      <c r="E68" s="373" t="s">
        <v>2714</v>
      </c>
      <c r="F68" s="1995">
        <v>50000</v>
      </c>
    </row>
    <row r="69" spans="1:6" s="577" customFormat="1" ht="18.75" customHeight="1">
      <c r="A69" s="395">
        <v>3</v>
      </c>
      <c r="B69" s="1989">
        <v>953</v>
      </c>
      <c r="C69" s="2012"/>
      <c r="D69" s="2015" t="s">
        <v>880</v>
      </c>
      <c r="E69" s="413" t="s">
        <v>2715</v>
      </c>
      <c r="F69" s="1991">
        <v>70000</v>
      </c>
    </row>
    <row r="70" spans="1:6" s="590" customFormat="1" ht="24.75" customHeight="1">
      <c r="A70" s="710"/>
      <c r="B70" s="2019"/>
      <c r="C70" s="2016" t="s">
        <v>2716</v>
      </c>
      <c r="D70" s="2020"/>
      <c r="E70" s="713"/>
      <c r="F70" s="2021"/>
    </row>
    <row r="71" spans="1:6" s="577" customFormat="1" ht="18.75" customHeight="1">
      <c r="A71" s="360">
        <v>3</v>
      </c>
      <c r="B71" s="2008">
        <v>954</v>
      </c>
      <c r="C71" s="2012" t="s">
        <v>2716</v>
      </c>
      <c r="D71" s="2013" t="s">
        <v>495</v>
      </c>
      <c r="E71" s="364" t="s">
        <v>2717</v>
      </c>
      <c r="F71" s="2010">
        <v>40000</v>
      </c>
    </row>
    <row r="72" spans="1:6" s="577" customFormat="1" ht="18.75" customHeight="1">
      <c r="A72" s="369">
        <v>3</v>
      </c>
      <c r="B72" s="1985">
        <v>955</v>
      </c>
      <c r="C72" s="2012"/>
      <c r="D72" s="2014" t="s">
        <v>500</v>
      </c>
      <c r="E72" s="373" t="s">
        <v>2718</v>
      </c>
      <c r="F72" s="1995">
        <v>50000</v>
      </c>
    </row>
    <row r="73" spans="1:6" s="577" customFormat="1" ht="18.75" customHeight="1">
      <c r="A73" s="395">
        <v>3</v>
      </c>
      <c r="B73" s="1989">
        <v>956</v>
      </c>
      <c r="C73" s="2012"/>
      <c r="D73" s="2015" t="s">
        <v>880</v>
      </c>
      <c r="E73" s="413" t="s">
        <v>2719</v>
      </c>
      <c r="F73" s="1991">
        <v>60000</v>
      </c>
    </row>
    <row r="74" spans="1:6" s="590" customFormat="1" ht="24.75" customHeight="1">
      <c r="A74" s="710"/>
      <c r="B74" s="2019"/>
      <c r="C74" s="2016" t="s">
        <v>2720</v>
      </c>
      <c r="D74" s="2020"/>
      <c r="E74" s="713"/>
      <c r="F74" s="2021"/>
    </row>
    <row r="75" spans="1:6" s="577" customFormat="1" ht="18.75" customHeight="1">
      <c r="A75" s="360">
        <v>3</v>
      </c>
      <c r="B75" s="2008">
        <v>975</v>
      </c>
      <c r="C75" s="2012" t="s">
        <v>2721</v>
      </c>
      <c r="D75" s="2013" t="s">
        <v>495</v>
      </c>
      <c r="E75" s="364" t="s">
        <v>2722</v>
      </c>
      <c r="F75" s="2010">
        <v>100000</v>
      </c>
    </row>
    <row r="76" spans="1:6" s="577" customFormat="1" ht="18.75" customHeight="1">
      <c r="A76" s="369">
        <v>3</v>
      </c>
      <c r="B76" s="1985">
        <v>976</v>
      </c>
      <c r="C76" s="2012"/>
      <c r="D76" s="2014" t="s">
        <v>500</v>
      </c>
      <c r="E76" s="373" t="s">
        <v>2723</v>
      </c>
      <c r="F76" s="1995">
        <v>150000</v>
      </c>
    </row>
    <row r="77" spans="1:6" s="577" customFormat="1" ht="18.75" customHeight="1">
      <c r="A77" s="395">
        <v>3</v>
      </c>
      <c r="B77" s="1989">
        <v>977</v>
      </c>
      <c r="C77" s="2012"/>
      <c r="D77" s="2015" t="s">
        <v>880</v>
      </c>
      <c r="E77" s="413" t="s">
        <v>2724</v>
      </c>
      <c r="F77" s="1991">
        <v>200000</v>
      </c>
    </row>
    <row r="78" spans="1:6" s="577" customFormat="1" ht="18.75" customHeight="1">
      <c r="A78" s="360">
        <v>3</v>
      </c>
      <c r="B78" s="2008">
        <v>987</v>
      </c>
      <c r="C78" s="2022" t="s">
        <v>2725</v>
      </c>
      <c r="D78" s="2023"/>
      <c r="E78" s="364" t="s">
        <v>2726</v>
      </c>
      <c r="F78" s="2010">
        <v>20000</v>
      </c>
    </row>
    <row r="79" spans="1:6" s="577" customFormat="1" ht="18.75" customHeight="1">
      <c r="A79" s="395">
        <v>3</v>
      </c>
      <c r="B79" s="1989">
        <v>988</v>
      </c>
      <c r="C79" s="2022"/>
      <c r="D79" s="2024"/>
      <c r="E79" s="413" t="s">
        <v>2727</v>
      </c>
      <c r="F79" s="1991">
        <v>20000</v>
      </c>
    </row>
    <row r="80" spans="1:6" s="590" customFormat="1" ht="24.75" customHeight="1">
      <c r="A80" s="710"/>
      <c r="B80" s="2019"/>
      <c r="C80" s="2016" t="s">
        <v>2728</v>
      </c>
      <c r="D80" s="2020"/>
      <c r="E80" s="713"/>
      <c r="F80" s="2021"/>
    </row>
    <row r="81" spans="1:6" s="577" customFormat="1" ht="18.75" customHeight="1">
      <c r="A81" s="360">
        <v>3</v>
      </c>
      <c r="B81" s="2008">
        <v>978</v>
      </c>
      <c r="C81" s="2012" t="s">
        <v>2728</v>
      </c>
      <c r="D81" s="2013" t="s">
        <v>495</v>
      </c>
      <c r="E81" s="364" t="s">
        <v>2729</v>
      </c>
      <c r="F81" s="2010">
        <v>40000</v>
      </c>
    </row>
    <row r="82" spans="1:6" s="577" customFormat="1" ht="18.75" customHeight="1">
      <c r="A82" s="369">
        <v>3</v>
      </c>
      <c r="B82" s="1985">
        <v>979</v>
      </c>
      <c r="C82" s="2012"/>
      <c r="D82" s="2014" t="s">
        <v>500</v>
      </c>
      <c r="E82" s="373" t="s">
        <v>2730</v>
      </c>
      <c r="F82" s="1995">
        <v>50000</v>
      </c>
    </row>
    <row r="83" spans="1:6" s="577" customFormat="1" ht="18.75" customHeight="1">
      <c r="A83" s="395">
        <v>3</v>
      </c>
      <c r="B83" s="1989">
        <v>980</v>
      </c>
      <c r="C83" s="2012"/>
      <c r="D83" s="2015" t="s">
        <v>880</v>
      </c>
      <c r="E83" s="413" t="s">
        <v>2731</v>
      </c>
      <c r="F83" s="1991">
        <v>70000</v>
      </c>
    </row>
    <row r="84" spans="1:6" s="590" customFormat="1" ht="24.75" customHeight="1">
      <c r="A84" s="710"/>
      <c r="B84" s="2019"/>
      <c r="C84" s="2016" t="s">
        <v>2732</v>
      </c>
      <c r="D84" s="2020"/>
      <c r="E84" s="713"/>
      <c r="F84" s="2021"/>
    </row>
    <row r="85" spans="1:6" s="577" customFormat="1" ht="18.75" customHeight="1">
      <c r="A85" s="360"/>
      <c r="B85" s="2008">
        <v>981</v>
      </c>
      <c r="C85" s="2012" t="s">
        <v>2733</v>
      </c>
      <c r="D85" s="2013" t="s">
        <v>495</v>
      </c>
      <c r="E85" s="364" t="s">
        <v>2734</v>
      </c>
      <c r="F85" s="2010">
        <v>100000</v>
      </c>
    </row>
    <row r="86" spans="1:6" s="577" customFormat="1" ht="18.75" customHeight="1">
      <c r="A86" s="369"/>
      <c r="B86" s="1985">
        <v>982</v>
      </c>
      <c r="C86" s="2012"/>
      <c r="D86" s="2014" t="s">
        <v>500</v>
      </c>
      <c r="E86" s="373" t="s">
        <v>2735</v>
      </c>
      <c r="F86" s="1995">
        <v>150000</v>
      </c>
    </row>
    <row r="87" spans="1:6" s="577" customFormat="1" ht="18.75" customHeight="1">
      <c r="A87" s="395"/>
      <c r="B87" s="1989">
        <v>983</v>
      </c>
      <c r="C87" s="2012"/>
      <c r="D87" s="2015" t="s">
        <v>880</v>
      </c>
      <c r="E87" s="413" t="s">
        <v>2736</v>
      </c>
      <c r="F87" s="1991">
        <v>200000</v>
      </c>
    </row>
    <row r="88" spans="1:6" s="590" customFormat="1" ht="26.25" customHeight="1">
      <c r="A88" s="710"/>
      <c r="B88" s="2019"/>
      <c r="C88" s="2016" t="s">
        <v>2737</v>
      </c>
      <c r="D88" s="2020"/>
      <c r="E88" s="713"/>
      <c r="F88" s="2021"/>
    </row>
    <row r="89" spans="1:6" s="577" customFormat="1" ht="18.75" customHeight="1">
      <c r="A89" s="360">
        <v>3</v>
      </c>
      <c r="B89" s="2008">
        <v>984</v>
      </c>
      <c r="C89" s="2012" t="s">
        <v>2738</v>
      </c>
      <c r="D89" s="2013" t="s">
        <v>495</v>
      </c>
      <c r="E89" s="364" t="s">
        <v>2739</v>
      </c>
      <c r="F89" s="2010">
        <v>100000</v>
      </c>
    </row>
    <row r="90" spans="1:6" s="577" customFormat="1" ht="18.75" customHeight="1">
      <c r="A90" s="369">
        <v>3</v>
      </c>
      <c r="B90" s="1985">
        <v>985</v>
      </c>
      <c r="C90" s="2012"/>
      <c r="D90" s="2014" t="s">
        <v>500</v>
      </c>
      <c r="E90" s="373" t="s">
        <v>2740</v>
      </c>
      <c r="F90" s="1995">
        <v>150000</v>
      </c>
    </row>
    <row r="91" spans="1:6" s="577" customFormat="1" ht="18.75" customHeight="1">
      <c r="A91" s="395">
        <v>3</v>
      </c>
      <c r="B91" s="1989">
        <v>986</v>
      </c>
      <c r="C91" s="2012"/>
      <c r="D91" s="2015" t="s">
        <v>880</v>
      </c>
      <c r="E91" s="413" t="s">
        <v>2741</v>
      </c>
      <c r="F91" s="1991">
        <v>200000</v>
      </c>
    </row>
    <row r="92" spans="1:6" s="590" customFormat="1" ht="24" customHeight="1">
      <c r="A92" s="710"/>
      <c r="B92" s="2019"/>
      <c r="C92" s="2025" t="s">
        <v>2742</v>
      </c>
      <c r="D92" s="2020"/>
      <c r="E92" s="713"/>
      <c r="F92" s="2021"/>
    </row>
    <row r="93" spans="1:6" s="577" customFormat="1" ht="18.75" customHeight="1">
      <c r="A93" s="2026">
        <v>3</v>
      </c>
      <c r="B93" s="2027">
        <v>989</v>
      </c>
      <c r="C93" s="2012" t="s">
        <v>2743</v>
      </c>
      <c r="D93" s="2028"/>
      <c r="E93" s="2029" t="s">
        <v>2744</v>
      </c>
      <c r="F93" s="2030">
        <v>5000</v>
      </c>
    </row>
    <row r="94" spans="1:6" s="577" customFormat="1" ht="18.75" customHeight="1">
      <c r="A94" s="360">
        <v>3</v>
      </c>
      <c r="B94" s="2008">
        <v>990</v>
      </c>
      <c r="C94" s="2012" t="s">
        <v>2745</v>
      </c>
      <c r="D94" s="2013" t="s">
        <v>495</v>
      </c>
      <c r="E94" s="364" t="s">
        <v>2746</v>
      </c>
      <c r="F94" s="2010">
        <v>3000</v>
      </c>
    </row>
    <row r="95" spans="1:6" s="577" customFormat="1" ht="18.75" customHeight="1">
      <c r="A95" s="369">
        <v>3</v>
      </c>
      <c r="B95" s="1985">
        <v>991</v>
      </c>
      <c r="C95" s="2012"/>
      <c r="D95" s="2014" t="s">
        <v>500</v>
      </c>
      <c r="E95" s="373" t="s">
        <v>2747</v>
      </c>
      <c r="F95" s="1995">
        <v>5000</v>
      </c>
    </row>
    <row r="96" spans="1:6" s="577" customFormat="1" ht="18.75" customHeight="1">
      <c r="A96" s="395">
        <v>3</v>
      </c>
      <c r="B96" s="1989">
        <v>992</v>
      </c>
      <c r="C96" s="2012"/>
      <c r="D96" s="2015" t="s">
        <v>880</v>
      </c>
      <c r="E96" s="413" t="s">
        <v>2748</v>
      </c>
      <c r="F96" s="1991">
        <v>10000</v>
      </c>
    </row>
    <row r="97" spans="1:6" s="577" customFormat="1" ht="18.75" customHeight="1">
      <c r="A97" s="360">
        <v>3</v>
      </c>
      <c r="B97" s="2008">
        <v>993</v>
      </c>
      <c r="C97" s="2012" t="s">
        <v>2749</v>
      </c>
      <c r="D97" s="2013" t="s">
        <v>495</v>
      </c>
      <c r="E97" s="364" t="s">
        <v>2750</v>
      </c>
      <c r="F97" s="2010">
        <v>80000</v>
      </c>
    </row>
    <row r="98" spans="1:6" s="577" customFormat="1" ht="18.75" customHeight="1">
      <c r="A98" s="369">
        <v>3</v>
      </c>
      <c r="B98" s="1985">
        <v>994</v>
      </c>
      <c r="C98" s="2012"/>
      <c r="D98" s="2014" t="s">
        <v>500</v>
      </c>
      <c r="E98" s="373" t="s">
        <v>2751</v>
      </c>
      <c r="F98" s="1995">
        <v>130000</v>
      </c>
    </row>
    <row r="99" spans="1:6" s="577" customFormat="1" ht="18.75" customHeight="1">
      <c r="A99" s="395">
        <v>3</v>
      </c>
      <c r="B99" s="1989">
        <v>995</v>
      </c>
      <c r="C99" s="2012"/>
      <c r="D99" s="2015" t="s">
        <v>880</v>
      </c>
      <c r="E99" s="413" t="s">
        <v>2752</v>
      </c>
      <c r="F99" s="1991">
        <v>170000</v>
      </c>
    </row>
    <row r="100" spans="1:6" s="577" customFormat="1" ht="18.75" customHeight="1">
      <c r="A100" s="360">
        <v>3</v>
      </c>
      <c r="B100" s="2008">
        <v>996</v>
      </c>
      <c r="C100" s="2031" t="s">
        <v>2753</v>
      </c>
      <c r="D100" s="2013" t="s">
        <v>495</v>
      </c>
      <c r="E100" s="364" t="s">
        <v>2754</v>
      </c>
      <c r="F100" s="2010">
        <v>100000</v>
      </c>
    </row>
    <row r="101" spans="1:6" s="577" customFormat="1" ht="18.75" customHeight="1">
      <c r="A101" s="369">
        <v>3</v>
      </c>
      <c r="B101" s="1985">
        <v>997</v>
      </c>
      <c r="C101" s="2031"/>
      <c r="D101" s="2014" t="s">
        <v>500</v>
      </c>
      <c r="E101" s="373" t="s">
        <v>2755</v>
      </c>
      <c r="F101" s="1995">
        <v>150000</v>
      </c>
    </row>
    <row r="102" spans="1:6" s="577" customFormat="1" ht="18.75" customHeight="1">
      <c r="A102" s="2032">
        <v>3</v>
      </c>
      <c r="B102" s="2033">
        <v>998</v>
      </c>
      <c r="C102" s="2031"/>
      <c r="D102" s="2034" t="s">
        <v>880</v>
      </c>
      <c r="E102" s="565" t="s">
        <v>2756</v>
      </c>
      <c r="F102" s="2035">
        <v>200000</v>
      </c>
    </row>
    <row r="103" ht="12.75">
      <c r="B103" s="2036"/>
    </row>
    <row r="104" ht="12.75">
      <c r="B104" s="2036"/>
    </row>
  </sheetData>
  <sheetProtection selectLockedCells="1" selectUnlockedCells="1"/>
  <mergeCells count="33">
    <mergeCell ref="A1:F1"/>
    <mergeCell ref="C5:D5"/>
    <mergeCell ref="C6:C8"/>
    <mergeCell ref="C9:C11"/>
    <mergeCell ref="C12:C14"/>
    <mergeCell ref="C15:C17"/>
    <mergeCell ref="C18:C20"/>
    <mergeCell ref="C21:D21"/>
    <mergeCell ref="C22:C24"/>
    <mergeCell ref="C25:C27"/>
    <mergeCell ref="C28:C30"/>
    <mergeCell ref="C31:C33"/>
    <mergeCell ref="C34:C36"/>
    <mergeCell ref="C37:C39"/>
    <mergeCell ref="C40:D40"/>
    <mergeCell ref="C41:C43"/>
    <mergeCell ref="C44:C46"/>
    <mergeCell ref="C47:C49"/>
    <mergeCell ref="C50:C52"/>
    <mergeCell ref="C53:C55"/>
    <mergeCell ref="C56:C58"/>
    <mergeCell ref="C59:C61"/>
    <mergeCell ref="C63:C65"/>
    <mergeCell ref="C67:C69"/>
    <mergeCell ref="C71:C73"/>
    <mergeCell ref="C75:C77"/>
    <mergeCell ref="C78:C79"/>
    <mergeCell ref="C81:C83"/>
    <mergeCell ref="C85:C87"/>
    <mergeCell ref="C89:C91"/>
    <mergeCell ref="C94:C96"/>
    <mergeCell ref="C97:C99"/>
    <mergeCell ref="C100:C102"/>
  </mergeCells>
  <printOptions/>
  <pageMargins left="0.7083333333333334" right="0.7083333333333334" top="0.5513888888888889" bottom="0.7479166666666667" header="0.5118055555555555" footer="0.5118055555555555"/>
  <pageSetup horizontalDpi="300" verticalDpi="300" orientation="portrait" paperSize="9"/>
  <rowBreaks count="1" manualBreakCount="1">
    <brk id="7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9"/>
  </sheetPr>
  <dimension ref="A1:D21"/>
  <sheetViews>
    <sheetView workbookViewId="0" topLeftCell="A1">
      <selection activeCell="A1" sqref="A1"/>
    </sheetView>
  </sheetViews>
  <sheetFormatPr defaultColWidth="9.00390625" defaultRowHeight="12.75"/>
  <cols>
    <col min="1" max="1" width="54.125" style="0" customWidth="1"/>
    <col min="2" max="2" width="8.375" style="0" customWidth="1"/>
    <col min="3" max="3" width="13.875" style="0" customWidth="1"/>
    <col min="4" max="4" width="11.625" style="0" customWidth="1"/>
  </cols>
  <sheetData>
    <row r="1" spans="1:4" ht="19.5" customHeight="1">
      <c r="A1" s="2037" t="s">
        <v>2757</v>
      </c>
      <c r="B1" s="2037"/>
      <c r="C1" s="2037"/>
      <c r="D1" s="1817"/>
    </row>
    <row r="2" spans="1:4" ht="26.25" customHeight="1">
      <c r="A2" s="2038" t="s">
        <v>2758</v>
      </c>
      <c r="B2" s="2038"/>
      <c r="C2" s="2038"/>
      <c r="D2" s="2038"/>
    </row>
    <row r="3" spans="1:4" ht="26.25" customHeight="1">
      <c r="A3" s="2038" t="s">
        <v>2759</v>
      </c>
      <c r="B3" s="2038"/>
      <c r="C3" s="2038"/>
      <c r="D3" s="2038"/>
    </row>
    <row r="4" spans="1:4" ht="72" customHeight="1">
      <c r="A4" s="2039" t="s">
        <v>254</v>
      </c>
      <c r="B4" s="2040" t="s">
        <v>2760</v>
      </c>
      <c r="C4" s="2041" t="s">
        <v>2761</v>
      </c>
      <c r="D4" s="2042"/>
    </row>
    <row r="5" spans="1:4" ht="18" customHeight="1">
      <c r="A5" s="2043">
        <v>1</v>
      </c>
      <c r="B5" s="2044">
        <v>2</v>
      </c>
      <c r="C5" s="2045">
        <v>3</v>
      </c>
      <c r="D5" s="2046"/>
    </row>
    <row r="6" spans="1:4" s="2049" customFormat="1" ht="28.5" customHeight="1">
      <c r="A6" s="2047" t="s">
        <v>2762</v>
      </c>
      <c r="B6" s="2047"/>
      <c r="C6" s="2047"/>
      <c r="D6" s="2048"/>
    </row>
    <row r="7" spans="1:4" ht="30.75" customHeight="1">
      <c r="A7" s="2050" t="s">
        <v>2763</v>
      </c>
      <c r="B7" s="2051">
        <v>3501</v>
      </c>
      <c r="C7" s="2052">
        <v>150</v>
      </c>
      <c r="D7" s="2053"/>
    </row>
    <row r="8" spans="1:4" ht="24.75" customHeight="1">
      <c r="A8" s="2050" t="s">
        <v>2764</v>
      </c>
      <c r="B8" s="2051">
        <v>3502</v>
      </c>
      <c r="C8" s="2052">
        <v>100</v>
      </c>
      <c r="D8" s="2053"/>
    </row>
    <row r="9" spans="1:4" s="2049" customFormat="1" ht="30" customHeight="1">
      <c r="A9" s="2047" t="s">
        <v>2765</v>
      </c>
      <c r="B9" s="2047"/>
      <c r="C9" s="2047"/>
      <c r="D9" s="2054"/>
    </row>
    <row r="10" spans="1:4" s="2056" customFormat="1" ht="24.75" customHeight="1">
      <c r="A10" s="2050" t="s">
        <v>2766</v>
      </c>
      <c r="B10" s="2051">
        <v>3503</v>
      </c>
      <c r="C10" s="2052">
        <v>200</v>
      </c>
      <c r="D10" s="2055"/>
    </row>
    <row r="11" spans="1:4" s="2056" customFormat="1" ht="24.75" customHeight="1">
      <c r="A11" s="2050" t="s">
        <v>2767</v>
      </c>
      <c r="B11" s="2051">
        <v>3504</v>
      </c>
      <c r="C11" s="2052">
        <v>300</v>
      </c>
      <c r="D11" s="2055"/>
    </row>
    <row r="12" spans="1:4" s="2056" customFormat="1" ht="24.75" customHeight="1">
      <c r="A12" s="2050" t="s">
        <v>2768</v>
      </c>
      <c r="B12" s="2051">
        <v>3505</v>
      </c>
      <c r="C12" s="2052">
        <v>300</v>
      </c>
      <c r="D12" s="2055"/>
    </row>
    <row r="13" spans="1:3" s="2056" customFormat="1" ht="24.75" customHeight="1">
      <c r="A13" s="2050" t="s">
        <v>2769</v>
      </c>
      <c r="B13" s="2051">
        <v>3506</v>
      </c>
      <c r="C13" s="2057">
        <v>300</v>
      </c>
    </row>
    <row r="14" spans="1:3" s="2056" customFormat="1" ht="24.75" customHeight="1">
      <c r="A14" s="2050" t="s">
        <v>2770</v>
      </c>
      <c r="B14" s="2051">
        <v>3507</v>
      </c>
      <c r="C14" s="2057">
        <v>300</v>
      </c>
    </row>
    <row r="15" spans="1:3" s="2056" customFormat="1" ht="24.75" customHeight="1">
      <c r="A15" s="2050" t="s">
        <v>2771</v>
      </c>
      <c r="B15" s="2051">
        <v>3508</v>
      </c>
      <c r="C15" s="2057">
        <v>300</v>
      </c>
    </row>
    <row r="16" spans="1:3" s="2056" customFormat="1" ht="24.75" customHeight="1">
      <c r="A16" s="2058" t="s">
        <v>2772</v>
      </c>
      <c r="B16" s="2051">
        <v>3509</v>
      </c>
      <c r="C16" s="2057">
        <v>150</v>
      </c>
    </row>
    <row r="17" spans="1:3" s="2056" customFormat="1" ht="24.75" customHeight="1">
      <c r="A17" s="2058" t="s">
        <v>2773</v>
      </c>
      <c r="B17" s="2051">
        <v>3510</v>
      </c>
      <c r="C17" s="2057">
        <v>300</v>
      </c>
    </row>
    <row r="18" spans="1:3" s="2056" customFormat="1" ht="24.75" customHeight="1">
      <c r="A18" s="2058" t="s">
        <v>2774</v>
      </c>
      <c r="B18" s="2051">
        <v>3511</v>
      </c>
      <c r="C18" s="2057">
        <v>150</v>
      </c>
    </row>
    <row r="19" spans="1:3" s="2056" customFormat="1" ht="24.75" customHeight="1">
      <c r="A19" s="2058" t="s">
        <v>2775</v>
      </c>
      <c r="B19" s="2051">
        <v>3512</v>
      </c>
      <c r="C19" s="2057">
        <v>150</v>
      </c>
    </row>
    <row r="20" spans="1:3" s="2056" customFormat="1" ht="24.75" customHeight="1">
      <c r="A20" s="2058" t="s">
        <v>2776</v>
      </c>
      <c r="B20" s="2051">
        <v>3513</v>
      </c>
      <c r="C20" s="2057">
        <v>50</v>
      </c>
    </row>
    <row r="21" spans="1:3" ht="15">
      <c r="A21" s="2059"/>
      <c r="B21" s="2060"/>
      <c r="C21" s="2061"/>
    </row>
  </sheetData>
  <sheetProtection selectLockedCells="1" selectUnlockedCells="1"/>
  <mergeCells count="5">
    <mergeCell ref="A1:C1"/>
    <mergeCell ref="A2:D2"/>
    <mergeCell ref="A3:D3"/>
    <mergeCell ref="A6:C6"/>
    <mergeCell ref="A9:C9"/>
  </mergeCells>
  <printOptions/>
  <pageMargins left="1.1812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IV138"/>
  <sheetViews>
    <sheetView workbookViewId="0" topLeftCell="A1">
      <selection activeCell="A1" sqref="A1"/>
    </sheetView>
  </sheetViews>
  <sheetFormatPr defaultColWidth="9.00390625" defaultRowHeight="12.75"/>
  <cols>
    <col min="1" max="1" width="2.375" style="2062" customWidth="1"/>
    <col min="2" max="2" width="50.625" style="2062" customWidth="1"/>
    <col min="3" max="3" width="6.875" style="2062" customWidth="1"/>
    <col min="4" max="4" width="7.375" style="2062" customWidth="1"/>
    <col min="5" max="5" width="10.75390625" style="2063" customWidth="1"/>
    <col min="6" max="6" width="10.75390625" style="2064" customWidth="1"/>
    <col min="7" max="7" width="10.625" style="2065" customWidth="1"/>
    <col min="8" max="8" width="5.625" style="2063" customWidth="1"/>
    <col min="9" max="9" width="7.125" style="2065" customWidth="1"/>
    <col min="10" max="10" width="12.625" style="2062" customWidth="1"/>
    <col min="11" max="16384" width="9.125" style="2062" customWidth="1"/>
  </cols>
  <sheetData>
    <row r="1" spans="1:9" s="1424" customFormat="1" ht="22.5" customHeight="1">
      <c r="A1" s="1705" t="s">
        <v>1067</v>
      </c>
      <c r="B1" s="1705"/>
      <c r="C1" s="1705"/>
      <c r="D1" s="1705"/>
      <c r="E1" s="1705"/>
      <c r="F1" s="1705"/>
      <c r="G1" s="1705"/>
      <c r="H1" s="2066"/>
      <c r="I1" s="2066"/>
    </row>
    <row r="2" spans="1:9" s="1424" customFormat="1" ht="18" customHeight="1">
      <c r="A2" s="1705" t="s">
        <v>1068</v>
      </c>
      <c r="B2" s="1705"/>
      <c r="C2" s="1705"/>
      <c r="D2" s="1705"/>
      <c r="E2" s="1705"/>
      <c r="F2" s="1705"/>
      <c r="G2" s="1705"/>
      <c r="H2" s="2066"/>
      <c r="I2" s="2066"/>
    </row>
    <row r="3" spans="1:9" s="1420" customFormat="1" ht="18" customHeight="1">
      <c r="A3" s="2067" t="s">
        <v>2777</v>
      </c>
      <c r="B3" s="2067"/>
      <c r="C3" s="2067"/>
      <c r="D3" s="2067"/>
      <c r="E3" s="2067"/>
      <c r="F3" s="2067"/>
      <c r="G3" s="2067"/>
      <c r="H3" s="1418"/>
      <c r="I3" s="1418"/>
    </row>
    <row r="4" spans="1:9" s="1420" customFormat="1" ht="22.5" customHeight="1">
      <c r="A4" s="1806" t="s">
        <v>2037</v>
      </c>
      <c r="B4" s="1806"/>
      <c r="C4" s="1806"/>
      <c r="D4" s="1806"/>
      <c r="E4" s="1806"/>
      <c r="F4" s="1806"/>
      <c r="G4" s="1806"/>
      <c r="H4" s="2068"/>
      <c r="I4" s="2068"/>
    </row>
    <row r="5" spans="1:9" s="1420" customFormat="1" ht="17.25" customHeight="1">
      <c r="A5" s="1807" t="s">
        <v>1071</v>
      </c>
      <c r="B5" s="1807"/>
      <c r="C5" s="1807"/>
      <c r="D5" s="1807"/>
      <c r="E5" s="1807"/>
      <c r="F5" s="1807"/>
      <c r="G5" s="1807"/>
      <c r="H5" s="1432"/>
      <c r="I5" s="1432"/>
    </row>
    <row r="6" spans="1:9" s="1420" customFormat="1" ht="17.25" customHeight="1">
      <c r="A6" s="2069" t="s">
        <v>2778</v>
      </c>
      <c r="B6" s="2069"/>
      <c r="C6" s="2069"/>
      <c r="D6" s="2069"/>
      <c r="E6" s="2069"/>
      <c r="F6" s="2069"/>
      <c r="G6" s="2069"/>
      <c r="H6" s="2069"/>
      <c r="I6" s="2069"/>
    </row>
    <row r="7" spans="1:9" s="1420" customFormat="1" ht="18.75" customHeight="1">
      <c r="A7" s="1428" t="s">
        <v>1072</v>
      </c>
      <c r="B7" s="1428"/>
      <c r="C7" s="1428"/>
      <c r="D7" s="1428"/>
      <c r="E7" s="1428"/>
      <c r="F7" s="1428"/>
      <c r="G7" s="1428"/>
      <c r="H7" s="1428"/>
      <c r="I7" s="1428"/>
    </row>
    <row r="8" spans="1:9" s="1420" customFormat="1" ht="24" customHeight="1">
      <c r="A8" s="1437" t="s">
        <v>2779</v>
      </c>
      <c r="B8" s="1437"/>
      <c r="C8" s="1437"/>
      <c r="D8" s="1437"/>
      <c r="E8" s="1437"/>
      <c r="F8" s="1437"/>
      <c r="G8" s="1437"/>
      <c r="H8" s="1437"/>
      <c r="I8" s="1437"/>
    </row>
    <row r="9" spans="1:256" s="2071" customFormat="1" ht="24" customHeight="1">
      <c r="A9" s="1836" t="s">
        <v>2780</v>
      </c>
      <c r="B9" s="1836"/>
      <c r="C9" s="1836"/>
      <c r="D9" s="1836"/>
      <c r="E9" s="1836"/>
      <c r="F9" s="1836"/>
      <c r="G9" s="1836"/>
      <c r="H9" s="1836"/>
      <c r="I9" s="1836"/>
      <c r="J9" s="2070"/>
      <c r="FC9" s="2062"/>
      <c r="FD9" s="2062"/>
      <c r="FE9" s="2062"/>
      <c r="FF9" s="2062"/>
      <c r="FG9" s="2062"/>
      <c r="FH9" s="2062"/>
      <c r="FI9" s="2062"/>
      <c r="FJ9" s="2062"/>
      <c r="FK9" s="2062"/>
      <c r="FL9" s="2062"/>
      <c r="FM9" s="2062"/>
      <c r="FN9" s="2062"/>
      <c r="FO9" s="2062"/>
      <c r="FP9" s="2062"/>
      <c r="FQ9" s="2062"/>
      <c r="FR9" s="2062"/>
      <c r="FS9" s="2062"/>
      <c r="FT9" s="2062"/>
      <c r="FU9" s="2062"/>
      <c r="FV9" s="2062"/>
      <c r="FW9" s="2062"/>
      <c r="FX9" s="2062"/>
      <c r="FY9" s="2062"/>
      <c r="FZ9" s="2062"/>
      <c r="GA9" s="2062"/>
      <c r="GB9" s="2062"/>
      <c r="GC9" s="2062"/>
      <c r="GD9" s="2062"/>
      <c r="GE9" s="2062"/>
      <c r="GF9" s="2062"/>
      <c r="GG9" s="2062"/>
      <c r="GH9" s="2062"/>
      <c r="GI9" s="2062"/>
      <c r="GJ9" s="2062"/>
      <c r="GK9" s="2062"/>
      <c r="GL9" s="2062"/>
      <c r="GM9" s="2062"/>
      <c r="GN9" s="2062"/>
      <c r="GO9" s="2062"/>
      <c r="GP9" s="2062"/>
      <c r="GQ9" s="2062"/>
      <c r="GR9" s="2062"/>
      <c r="GS9" s="2062"/>
      <c r="GT9" s="2062"/>
      <c r="GU9" s="2062"/>
      <c r="GV9" s="2062"/>
      <c r="GW9" s="2062"/>
      <c r="GX9" s="2062"/>
      <c r="GY9" s="2062"/>
      <c r="GZ9" s="2062"/>
      <c r="HA9" s="2062"/>
      <c r="HB9" s="2062"/>
      <c r="HC9" s="2062"/>
      <c r="HD9" s="2062"/>
      <c r="HE9" s="2062"/>
      <c r="HF9" s="2062"/>
      <c r="HG9" s="2062"/>
      <c r="HH9" s="2062"/>
      <c r="HI9" s="2062"/>
      <c r="HJ9" s="2062"/>
      <c r="HK9" s="2062"/>
      <c r="HL9" s="2062"/>
      <c r="HM9" s="2062"/>
      <c r="HN9" s="2062"/>
      <c r="HO9" s="2062"/>
      <c r="HP9" s="2062"/>
      <c r="HQ9" s="2062"/>
      <c r="HR9" s="2062"/>
      <c r="HS9" s="2062"/>
      <c r="HT9" s="2062"/>
      <c r="HU9" s="2062"/>
      <c r="HV9" s="2062"/>
      <c r="HW9" s="2062"/>
      <c r="HX9" s="2062"/>
      <c r="HY9" s="2062"/>
      <c r="HZ9" s="2062"/>
      <c r="IA9" s="2062"/>
      <c r="IB9" s="2062"/>
      <c r="IC9" s="2062"/>
      <c r="ID9" s="2062"/>
      <c r="IE9" s="2062"/>
      <c r="IF9" s="2062"/>
      <c r="IG9" s="2062"/>
      <c r="IH9" s="2062"/>
      <c r="II9" s="2062"/>
      <c r="IJ9" s="2062"/>
      <c r="IK9" s="2062"/>
      <c r="IL9" s="2062"/>
      <c r="IM9" s="2062"/>
      <c r="IN9" s="2062"/>
      <c r="IO9" s="2062"/>
      <c r="IP9" s="2062"/>
      <c r="IQ9" s="2062"/>
      <c r="IR9" s="2062"/>
      <c r="IS9" s="2062"/>
      <c r="IT9" s="2062"/>
      <c r="IU9" s="2062"/>
      <c r="IV9" s="2062"/>
    </row>
    <row r="10" spans="2:9" s="2072" customFormat="1" ht="14.25" customHeight="1">
      <c r="B10" s="1847"/>
      <c r="C10" s="1847"/>
      <c r="D10" s="1847"/>
      <c r="E10" s="2073"/>
      <c r="F10" s="2074"/>
      <c r="G10" s="1847"/>
      <c r="H10" s="2073"/>
      <c r="I10" s="1423"/>
    </row>
    <row r="11" spans="2:33" s="2072" customFormat="1" ht="42" customHeight="1">
      <c r="B11" s="1813" t="s">
        <v>2781</v>
      </c>
      <c r="C11" s="2075" t="s">
        <v>1985</v>
      </c>
      <c r="D11" s="2075" t="s">
        <v>1078</v>
      </c>
      <c r="E11" s="2076" t="s">
        <v>2782</v>
      </c>
      <c r="F11" s="2076" t="s">
        <v>2783</v>
      </c>
      <c r="G11" s="2077" t="s">
        <v>2784</v>
      </c>
      <c r="H11" s="2078"/>
      <c r="I11" s="2078"/>
      <c r="J11" s="2078"/>
      <c r="K11" s="2078"/>
      <c r="L11" s="2078"/>
      <c r="M11" s="2078"/>
      <c r="N11" s="2078"/>
      <c r="O11" s="2079"/>
      <c r="P11" s="2079"/>
      <c r="Q11" s="2079"/>
      <c r="R11" s="2079"/>
      <c r="S11" s="2079"/>
      <c r="T11" s="2079"/>
      <c r="U11" s="2079"/>
      <c r="V11" s="2079"/>
      <c r="W11" s="2079"/>
      <c r="X11" s="2079"/>
      <c r="Y11" s="2079"/>
      <c r="Z11" s="2079"/>
      <c r="AA11" s="2079"/>
      <c r="AB11" s="2079"/>
      <c r="AC11" s="2079"/>
      <c r="AD11" s="2079"/>
      <c r="AE11" s="2079"/>
      <c r="AF11" s="2079"/>
      <c r="AG11" s="2079"/>
    </row>
    <row r="12" spans="2:33" s="2072" customFormat="1" ht="15.75" customHeight="1">
      <c r="B12" s="2080">
        <v>1</v>
      </c>
      <c r="C12" s="2081">
        <v>2</v>
      </c>
      <c r="D12" s="2081">
        <v>3</v>
      </c>
      <c r="E12" s="2082">
        <v>4</v>
      </c>
      <c r="F12" s="2082">
        <v>5</v>
      </c>
      <c r="G12" s="2083">
        <v>6</v>
      </c>
      <c r="H12" s="2078"/>
      <c r="I12" s="2078"/>
      <c r="J12" s="2078"/>
      <c r="K12" s="2078"/>
      <c r="L12" s="2078"/>
      <c r="M12" s="2078"/>
      <c r="N12" s="2078"/>
      <c r="O12" s="2079"/>
      <c r="P12" s="2079"/>
      <c r="Q12" s="2079"/>
      <c r="R12" s="2079"/>
      <c r="S12" s="2079"/>
      <c r="T12" s="2079"/>
      <c r="U12" s="2079"/>
      <c r="V12" s="2079"/>
      <c r="W12" s="2079"/>
      <c r="X12" s="2079"/>
      <c r="Y12" s="2079"/>
      <c r="Z12" s="2079"/>
      <c r="AA12" s="2079"/>
      <c r="AB12" s="2079"/>
      <c r="AC12" s="2079"/>
      <c r="AD12" s="2079"/>
      <c r="AE12" s="2079"/>
      <c r="AF12" s="2079"/>
      <c r="AG12" s="2079"/>
    </row>
    <row r="13" spans="1:33" s="2072" customFormat="1" ht="30" customHeight="1">
      <c r="A13" s="1908" t="s">
        <v>2785</v>
      </c>
      <c r="B13" s="2084"/>
      <c r="C13" s="2084"/>
      <c r="D13" s="2084"/>
      <c r="E13" s="2085"/>
      <c r="F13" s="2085"/>
      <c r="G13" s="2085"/>
      <c r="H13" s="2078"/>
      <c r="I13" s="2078"/>
      <c r="J13" s="2078"/>
      <c r="K13" s="2078"/>
      <c r="L13" s="2078"/>
      <c r="M13" s="2078"/>
      <c r="N13" s="2078"/>
      <c r="O13" s="2079"/>
      <c r="P13" s="2079"/>
      <c r="Q13" s="2079"/>
      <c r="R13" s="2079"/>
      <c r="S13" s="2079"/>
      <c r="T13" s="2079"/>
      <c r="U13" s="2079"/>
      <c r="V13" s="2079"/>
      <c r="W13" s="2079"/>
      <c r="X13" s="2079"/>
      <c r="Y13" s="2079"/>
      <c r="Z13" s="2079"/>
      <c r="AA13" s="2079"/>
      <c r="AB13" s="2079"/>
      <c r="AC13" s="2079"/>
      <c r="AD13" s="2079"/>
      <c r="AE13" s="2079"/>
      <c r="AF13" s="2079"/>
      <c r="AG13" s="2079"/>
    </row>
    <row r="14" spans="1:33" s="2092" customFormat="1" ht="30" customHeight="1">
      <c r="A14" s="2086" t="s">
        <v>2786</v>
      </c>
      <c r="B14" s="2087"/>
      <c r="C14" s="2088"/>
      <c r="D14" s="2088"/>
      <c r="E14" s="2089"/>
      <c r="F14" s="2089"/>
      <c r="G14" s="2090"/>
      <c r="H14" s="2078"/>
      <c r="I14" s="2078"/>
      <c r="J14" s="2078"/>
      <c r="K14" s="2078"/>
      <c r="L14" s="2078"/>
      <c r="M14" s="2078"/>
      <c r="N14" s="2078"/>
      <c r="O14" s="2091"/>
      <c r="P14" s="2091"/>
      <c r="Q14" s="2091"/>
      <c r="R14" s="2091"/>
      <c r="S14" s="2091"/>
      <c r="T14" s="2091"/>
      <c r="U14" s="2091"/>
      <c r="V14" s="2091"/>
      <c r="W14" s="2091"/>
      <c r="X14" s="2091"/>
      <c r="Y14" s="2091"/>
      <c r="Z14" s="2091"/>
      <c r="AA14" s="2091"/>
      <c r="AB14" s="2091"/>
      <c r="AC14" s="2091"/>
      <c r="AD14" s="2091"/>
      <c r="AE14" s="2091"/>
      <c r="AF14" s="2091"/>
      <c r="AG14" s="2091"/>
    </row>
    <row r="15" spans="2:33" s="2068" customFormat="1" ht="30" customHeight="1">
      <c r="B15" s="1902" t="s">
        <v>2787</v>
      </c>
      <c r="C15" s="2093" t="s">
        <v>2409</v>
      </c>
      <c r="D15" s="2094" t="s">
        <v>2788</v>
      </c>
      <c r="E15" s="2095">
        <f>2900+680</f>
        <v>3580</v>
      </c>
      <c r="F15" s="2095">
        <v>716</v>
      </c>
      <c r="G15" s="2096">
        <v>4296</v>
      </c>
      <c r="H15" s="2097"/>
      <c r="I15" s="2097"/>
      <c r="J15" s="2097"/>
      <c r="K15" s="2097"/>
      <c r="L15" s="2097"/>
      <c r="M15" s="2097"/>
      <c r="N15" s="2097"/>
      <c r="O15" s="2098"/>
      <c r="P15" s="2098"/>
      <c r="Q15" s="2099"/>
      <c r="R15" s="2099"/>
      <c r="S15" s="2099"/>
      <c r="T15" s="2099"/>
      <c r="U15" s="2099"/>
      <c r="V15" s="2099"/>
      <c r="W15" s="2099"/>
      <c r="X15" s="2099"/>
      <c r="Y15" s="2099"/>
      <c r="Z15" s="2099"/>
      <c r="AA15" s="2099"/>
      <c r="AB15" s="2099"/>
      <c r="AC15" s="2099"/>
      <c r="AD15" s="2099"/>
      <c r="AE15" s="2099"/>
      <c r="AF15" s="2099"/>
      <c r="AG15" s="2099"/>
    </row>
    <row r="16" spans="2:33" s="2068" customFormat="1" ht="30" customHeight="1">
      <c r="B16" s="2100" t="s">
        <v>2789</v>
      </c>
      <c r="C16" s="2101" t="s">
        <v>2409</v>
      </c>
      <c r="D16" s="2102" t="s">
        <v>2790</v>
      </c>
      <c r="E16" s="2103">
        <f>2083+680</f>
        <v>2763</v>
      </c>
      <c r="F16" s="2103">
        <v>553</v>
      </c>
      <c r="G16" s="2104">
        <v>3316</v>
      </c>
      <c r="H16" s="2097" t="s">
        <v>2791</v>
      </c>
      <c r="I16" s="2097"/>
      <c r="J16" s="2097"/>
      <c r="K16" s="2097"/>
      <c r="L16" s="2097"/>
      <c r="M16" s="2097"/>
      <c r="N16" s="2097"/>
      <c r="O16" s="2098"/>
      <c r="P16" s="2098"/>
      <c r="Q16" s="2099"/>
      <c r="R16" s="2099"/>
      <c r="S16" s="2099"/>
      <c r="T16" s="2099"/>
      <c r="U16" s="2099"/>
      <c r="V16" s="2099"/>
      <c r="W16" s="2099"/>
      <c r="X16" s="2099"/>
      <c r="Y16" s="2099"/>
      <c r="Z16" s="2099"/>
      <c r="AA16" s="2099"/>
      <c r="AB16" s="2099"/>
      <c r="AC16" s="2099"/>
      <c r="AD16" s="2099"/>
      <c r="AE16" s="2099"/>
      <c r="AF16" s="2099"/>
      <c r="AG16" s="2099"/>
    </row>
    <row r="17" spans="2:33" s="2068" customFormat="1" ht="15.75">
      <c r="B17" s="1822" t="s">
        <v>2792</v>
      </c>
      <c r="C17" s="1825" t="s">
        <v>2409</v>
      </c>
      <c r="D17" s="1828" t="s">
        <v>2793</v>
      </c>
      <c r="E17" s="2105">
        <f>1650+680</f>
        <v>2330</v>
      </c>
      <c r="F17" s="2105">
        <v>466</v>
      </c>
      <c r="G17" s="2106">
        <v>2796</v>
      </c>
      <c r="H17" s="2097"/>
      <c r="I17" s="2097"/>
      <c r="J17" s="2097"/>
      <c r="K17" s="2097"/>
      <c r="L17" s="2097"/>
      <c r="M17" s="2097"/>
      <c r="N17" s="2097"/>
      <c r="O17" s="2098"/>
      <c r="P17" s="2098"/>
      <c r="Q17" s="2099"/>
      <c r="R17" s="2099"/>
      <c r="S17" s="2099"/>
      <c r="T17" s="2099"/>
      <c r="U17" s="2099"/>
      <c r="V17" s="2099"/>
      <c r="W17" s="2099"/>
      <c r="X17" s="2099"/>
      <c r="Y17" s="2099"/>
      <c r="Z17" s="2099"/>
      <c r="AA17" s="2099"/>
      <c r="AB17" s="2099"/>
      <c r="AC17" s="2099"/>
      <c r="AD17" s="2099"/>
      <c r="AE17" s="2099"/>
      <c r="AF17" s="2099"/>
      <c r="AG17" s="2099"/>
    </row>
    <row r="18" spans="2:33" s="2068" customFormat="1" ht="30" customHeight="1">
      <c r="B18" s="1829" t="s">
        <v>2794</v>
      </c>
      <c r="C18" s="2107" t="s">
        <v>2409</v>
      </c>
      <c r="D18" s="1831" t="s">
        <v>2795</v>
      </c>
      <c r="E18" s="2108">
        <f>630+560</f>
        <v>1190</v>
      </c>
      <c r="F18" s="2109" t="s">
        <v>2252</v>
      </c>
      <c r="G18" s="1873">
        <f>610+20+560</f>
        <v>1190</v>
      </c>
      <c r="H18" s="2097"/>
      <c r="I18" s="2097"/>
      <c r="J18" s="2097"/>
      <c r="K18" s="2097"/>
      <c r="L18" s="2097" t="s">
        <v>2796</v>
      </c>
      <c r="M18" s="2097"/>
      <c r="N18" s="2097"/>
      <c r="O18" s="2098"/>
      <c r="P18" s="2098"/>
      <c r="Q18" s="2099"/>
      <c r="R18" s="2099"/>
      <c r="S18" s="2099"/>
      <c r="T18" s="2099"/>
      <c r="U18" s="2099"/>
      <c r="V18" s="2099"/>
      <c r="W18" s="2099"/>
      <c r="X18" s="2099"/>
      <c r="Y18" s="2099"/>
      <c r="Z18" s="2099"/>
      <c r="AA18" s="2099"/>
      <c r="AB18" s="2099"/>
      <c r="AC18" s="2099"/>
      <c r="AD18" s="2099"/>
      <c r="AE18" s="2099"/>
      <c r="AF18" s="2099"/>
      <c r="AG18" s="2099"/>
    </row>
    <row r="19" spans="1:33" s="1418" customFormat="1" ht="41.25" customHeight="1">
      <c r="A19" s="2110" t="s">
        <v>2797</v>
      </c>
      <c r="B19" s="2111"/>
      <c r="C19" s="2110"/>
      <c r="D19" s="2110"/>
      <c r="E19" s="2110"/>
      <c r="F19" s="2110"/>
      <c r="G19" s="2112"/>
      <c r="H19" s="2113"/>
      <c r="I19" s="2113"/>
      <c r="J19" s="2113"/>
      <c r="K19" s="2113"/>
      <c r="L19" s="2113"/>
      <c r="M19" s="2113"/>
      <c r="N19" s="2113"/>
      <c r="O19" s="2114"/>
      <c r="P19" s="2114"/>
      <c r="Q19" s="2114"/>
      <c r="R19" s="2114"/>
      <c r="S19" s="2114"/>
      <c r="T19" s="2114"/>
      <c r="U19" s="2114"/>
      <c r="V19" s="2114"/>
      <c r="W19" s="2114"/>
      <c r="X19" s="2114"/>
      <c r="Y19" s="2114"/>
      <c r="Z19" s="2114"/>
      <c r="AA19" s="2114"/>
      <c r="AB19" s="2114"/>
      <c r="AC19" s="2114"/>
      <c r="AD19" s="2114"/>
      <c r="AE19" s="2114"/>
      <c r="AF19" s="2114"/>
      <c r="AG19" s="2114"/>
    </row>
    <row r="20" spans="5:33" s="2115" customFormat="1" ht="15.75">
      <c r="E20" s="2065"/>
      <c r="F20" s="2065"/>
      <c r="G20" s="2065"/>
      <c r="H20" s="2078"/>
      <c r="I20" s="2078"/>
      <c r="J20" s="2078"/>
      <c r="K20" s="2078"/>
      <c r="L20" s="2078"/>
      <c r="M20" s="2078"/>
      <c r="N20" s="2078"/>
      <c r="O20" s="2079"/>
      <c r="P20" s="2079"/>
      <c r="Q20" s="2079"/>
      <c r="R20" s="2079"/>
      <c r="S20" s="2079"/>
      <c r="T20" s="2079"/>
      <c r="U20" s="2079"/>
      <c r="V20" s="2079"/>
      <c r="W20" s="2079"/>
      <c r="X20" s="2079"/>
      <c r="Y20" s="2079"/>
      <c r="Z20" s="2079"/>
      <c r="AA20" s="2079"/>
      <c r="AB20" s="2079"/>
      <c r="AC20" s="2079"/>
      <c r="AD20" s="2079"/>
      <c r="AE20" s="2079"/>
      <c r="AF20" s="2079"/>
      <c r="AG20" s="2079"/>
    </row>
    <row r="21" spans="5:33" s="2115" customFormat="1" ht="15.75">
      <c r="E21" s="2065"/>
      <c r="F21" s="2065"/>
      <c r="G21" s="2065"/>
      <c r="H21" s="2078"/>
      <c r="I21" s="2078"/>
      <c r="J21" s="2078"/>
      <c r="K21" s="2078"/>
      <c r="L21" s="2078"/>
      <c r="M21" s="2078"/>
      <c r="N21" s="2078"/>
      <c r="O21" s="2079"/>
      <c r="P21" s="2079"/>
      <c r="Q21" s="2079"/>
      <c r="R21" s="2079"/>
      <c r="S21" s="2079"/>
      <c r="T21" s="2079"/>
      <c r="U21" s="2079"/>
      <c r="V21" s="2079"/>
      <c r="W21" s="2079"/>
      <c r="X21" s="2079"/>
      <c r="Y21" s="2079"/>
      <c r="Z21" s="2079"/>
      <c r="AA21" s="2079"/>
      <c r="AB21" s="2079"/>
      <c r="AC21" s="2079"/>
      <c r="AD21" s="2079"/>
      <c r="AE21" s="2079"/>
      <c r="AF21" s="2079"/>
      <c r="AG21" s="2079"/>
    </row>
    <row r="22" spans="5:33" s="2115" customFormat="1" ht="15.75">
      <c r="E22" s="2065"/>
      <c r="F22" s="2065"/>
      <c r="G22" s="2065"/>
      <c r="H22" s="2078"/>
      <c r="I22" s="2078"/>
      <c r="J22" s="2078"/>
      <c r="K22" s="2078"/>
      <c r="L22" s="2078"/>
      <c r="M22" s="2078"/>
      <c r="N22" s="2078"/>
      <c r="O22" s="2079"/>
      <c r="P22" s="2079"/>
      <c r="Q22" s="2079"/>
      <c r="R22" s="2079"/>
      <c r="S22" s="2079"/>
      <c r="T22" s="2079"/>
      <c r="U22" s="2079"/>
      <c r="V22" s="2079"/>
      <c r="W22" s="2079"/>
      <c r="X22" s="2079"/>
      <c r="Y22" s="2079"/>
      <c r="Z22" s="2079"/>
      <c r="AA22" s="2079"/>
      <c r="AB22" s="2079"/>
      <c r="AC22" s="2079"/>
      <c r="AD22" s="2079"/>
      <c r="AE22" s="2079"/>
      <c r="AF22" s="2079"/>
      <c r="AG22" s="2079"/>
    </row>
    <row r="23" spans="5:33" s="2115" customFormat="1" ht="15.75">
      <c r="E23" s="2065"/>
      <c r="F23" s="2065"/>
      <c r="G23" s="2065"/>
      <c r="H23" s="2078"/>
      <c r="I23" s="2078"/>
      <c r="J23" s="2078"/>
      <c r="K23" s="2078"/>
      <c r="L23" s="2078"/>
      <c r="M23" s="2078"/>
      <c r="N23" s="2078"/>
      <c r="O23" s="2079"/>
      <c r="P23" s="2079"/>
      <c r="Q23" s="2079"/>
      <c r="R23" s="2079"/>
      <c r="S23" s="2079"/>
      <c r="T23" s="2079"/>
      <c r="U23" s="2079"/>
      <c r="V23" s="2079"/>
      <c r="W23" s="2079"/>
      <c r="X23" s="2079"/>
      <c r="Y23" s="2079"/>
      <c r="Z23" s="2079"/>
      <c r="AA23" s="2079"/>
      <c r="AB23" s="2079"/>
      <c r="AC23" s="2079"/>
      <c r="AD23" s="2079"/>
      <c r="AE23" s="2079"/>
      <c r="AF23" s="2079"/>
      <c r="AG23" s="2079"/>
    </row>
    <row r="24" spans="5:33" s="2115" customFormat="1" ht="15.75">
      <c r="E24" s="2065"/>
      <c r="F24" s="2065"/>
      <c r="G24" s="2065"/>
      <c r="H24" s="2078"/>
      <c r="I24" s="2078"/>
      <c r="J24" s="2078"/>
      <c r="K24" s="2078"/>
      <c r="L24" s="2078"/>
      <c r="M24" s="2078"/>
      <c r="N24" s="2078"/>
      <c r="O24" s="2079"/>
      <c r="P24" s="2079"/>
      <c r="Q24" s="2079"/>
      <c r="R24" s="2079"/>
      <c r="S24" s="2079"/>
      <c r="T24" s="2079"/>
      <c r="U24" s="2079"/>
      <c r="V24" s="2079"/>
      <c r="W24" s="2079"/>
      <c r="X24" s="2079"/>
      <c r="Y24" s="2079"/>
      <c r="Z24" s="2079"/>
      <c r="AA24" s="2079"/>
      <c r="AB24" s="2079"/>
      <c r="AC24" s="2079"/>
      <c r="AD24" s="2079"/>
      <c r="AE24" s="2079"/>
      <c r="AF24" s="2079"/>
      <c r="AG24" s="2079"/>
    </row>
    <row r="25" spans="5:33" s="2115" customFormat="1" ht="15.75">
      <c r="E25" s="2065"/>
      <c r="F25" s="2065"/>
      <c r="G25" s="2065"/>
      <c r="H25" s="2078"/>
      <c r="I25" s="2078"/>
      <c r="J25" s="2078"/>
      <c r="K25" s="2078"/>
      <c r="L25" s="2078"/>
      <c r="M25" s="2078"/>
      <c r="N25" s="2078"/>
      <c r="O25" s="2079"/>
      <c r="P25" s="2079"/>
      <c r="Q25" s="2079"/>
      <c r="R25" s="2079"/>
      <c r="S25" s="2079"/>
      <c r="T25" s="2079"/>
      <c r="U25" s="2079"/>
      <c r="V25" s="2079"/>
      <c r="W25" s="2079"/>
      <c r="X25" s="2079"/>
      <c r="Y25" s="2079"/>
      <c r="Z25" s="2079"/>
      <c r="AA25" s="2079"/>
      <c r="AB25" s="2079"/>
      <c r="AC25" s="2079"/>
      <c r="AD25" s="2079"/>
      <c r="AE25" s="2079"/>
      <c r="AF25" s="2079"/>
      <c r="AG25" s="2079"/>
    </row>
    <row r="26" spans="5:33" s="2115" customFormat="1" ht="15.75">
      <c r="E26" s="2065"/>
      <c r="F26" s="2065"/>
      <c r="G26" s="2065"/>
      <c r="H26" s="2078"/>
      <c r="I26" s="2078"/>
      <c r="J26" s="2078"/>
      <c r="K26" s="2078"/>
      <c r="L26" s="2078"/>
      <c r="M26" s="2078"/>
      <c r="N26" s="2078"/>
      <c r="O26" s="2079"/>
      <c r="P26" s="2079"/>
      <c r="Q26" s="2079"/>
      <c r="R26" s="2079"/>
      <c r="S26" s="2079"/>
      <c r="T26" s="2079"/>
      <c r="U26" s="2079"/>
      <c r="V26" s="2079"/>
      <c r="W26" s="2079"/>
      <c r="X26" s="2079"/>
      <c r="Y26" s="2079"/>
      <c r="Z26" s="2079"/>
      <c r="AA26" s="2079"/>
      <c r="AB26" s="2079"/>
      <c r="AC26" s="2079"/>
      <c r="AD26" s="2079"/>
      <c r="AE26" s="2079"/>
      <c r="AF26" s="2079"/>
      <c r="AG26" s="2079"/>
    </row>
    <row r="27" spans="5:33" s="2115" customFormat="1" ht="15.75">
      <c r="E27" s="2065"/>
      <c r="F27" s="2065"/>
      <c r="G27" s="2065"/>
      <c r="H27" s="2078"/>
      <c r="I27" s="2078"/>
      <c r="J27" s="2078"/>
      <c r="K27" s="2078"/>
      <c r="L27" s="2078"/>
      <c r="M27" s="2078"/>
      <c r="N27" s="2078"/>
      <c r="O27" s="2079"/>
      <c r="P27" s="2079"/>
      <c r="Q27" s="2079"/>
      <c r="R27" s="2079"/>
      <c r="S27" s="2079"/>
      <c r="T27" s="2079"/>
      <c r="U27" s="2079"/>
      <c r="V27" s="2079"/>
      <c r="W27" s="2079"/>
      <c r="X27" s="2079"/>
      <c r="Y27" s="2079"/>
      <c r="Z27" s="2079"/>
      <c r="AA27" s="2079"/>
      <c r="AB27" s="2079"/>
      <c r="AC27" s="2079"/>
      <c r="AD27" s="2079"/>
      <c r="AE27" s="2079"/>
      <c r="AF27" s="2079"/>
      <c r="AG27" s="2079"/>
    </row>
    <row r="28" spans="5:33" s="2115" customFormat="1" ht="15.75">
      <c r="E28" s="2065"/>
      <c r="F28" s="2065"/>
      <c r="G28" s="2065"/>
      <c r="H28" s="2078"/>
      <c r="I28" s="2078"/>
      <c r="J28" s="2078"/>
      <c r="K28" s="2078"/>
      <c r="L28" s="2078"/>
      <c r="M28" s="2078"/>
      <c r="N28" s="2078"/>
      <c r="O28" s="2079"/>
      <c r="P28" s="2079"/>
      <c r="Q28" s="2079"/>
      <c r="R28" s="2079"/>
      <c r="S28" s="2079"/>
      <c r="T28" s="2079"/>
      <c r="U28" s="2079"/>
      <c r="V28" s="2079"/>
      <c r="W28" s="2079"/>
      <c r="X28" s="2079"/>
      <c r="Y28" s="2079"/>
      <c r="Z28" s="2079"/>
      <c r="AA28" s="2079"/>
      <c r="AB28" s="2079"/>
      <c r="AC28" s="2079"/>
      <c r="AD28" s="2079"/>
      <c r="AE28" s="2079"/>
      <c r="AF28" s="2079"/>
      <c r="AG28" s="2079"/>
    </row>
    <row r="29" spans="5:33" s="2115" customFormat="1" ht="15.75">
      <c r="E29" s="2065"/>
      <c r="F29" s="2065"/>
      <c r="G29" s="2065"/>
      <c r="H29" s="2078"/>
      <c r="I29" s="2078"/>
      <c r="J29" s="2078"/>
      <c r="K29" s="2078"/>
      <c r="L29" s="2078"/>
      <c r="M29" s="2078"/>
      <c r="N29" s="2078"/>
      <c r="O29" s="2079"/>
      <c r="P29" s="2079"/>
      <c r="Q29" s="2079"/>
      <c r="R29" s="2079"/>
      <c r="S29" s="2079"/>
      <c r="T29" s="2079"/>
      <c r="U29" s="2079"/>
      <c r="V29" s="2079"/>
      <c r="W29" s="2079"/>
      <c r="X29" s="2079"/>
      <c r="Y29" s="2079"/>
      <c r="Z29" s="2079"/>
      <c r="AA29" s="2079"/>
      <c r="AB29" s="2079"/>
      <c r="AC29" s="2079"/>
      <c r="AD29" s="2079"/>
      <c r="AE29" s="2079"/>
      <c r="AF29" s="2079"/>
      <c r="AG29" s="2079"/>
    </row>
    <row r="30" spans="5:33" s="2115" customFormat="1" ht="15.75">
      <c r="E30" s="2065"/>
      <c r="F30" s="2065"/>
      <c r="G30" s="2065"/>
      <c r="H30" s="2078"/>
      <c r="I30" s="2078"/>
      <c r="J30" s="2078"/>
      <c r="K30" s="2078"/>
      <c r="L30" s="2078"/>
      <c r="M30" s="2078"/>
      <c r="N30" s="2078"/>
      <c r="O30" s="2079"/>
      <c r="P30" s="2079"/>
      <c r="Q30" s="2079"/>
      <c r="R30" s="2079"/>
      <c r="S30" s="2079"/>
      <c r="T30" s="2079"/>
      <c r="U30" s="2079"/>
      <c r="V30" s="2079"/>
      <c r="W30" s="2079"/>
      <c r="X30" s="2079"/>
      <c r="Y30" s="2079"/>
      <c r="Z30" s="2079"/>
      <c r="AA30" s="2079"/>
      <c r="AB30" s="2079"/>
      <c r="AC30" s="2079"/>
      <c r="AD30" s="2079"/>
      <c r="AE30" s="2079"/>
      <c r="AF30" s="2079"/>
      <c r="AG30" s="2079"/>
    </row>
    <row r="31" spans="5:33" s="2115" customFormat="1" ht="15.75">
      <c r="E31" s="2065"/>
      <c r="F31" s="2065"/>
      <c r="G31" s="2065"/>
      <c r="H31" s="2078"/>
      <c r="I31" s="2078"/>
      <c r="J31" s="2078"/>
      <c r="K31" s="2078"/>
      <c r="L31" s="2078"/>
      <c r="M31" s="2078"/>
      <c r="N31" s="2078"/>
      <c r="O31" s="2079"/>
      <c r="P31" s="2079"/>
      <c r="Q31" s="2079"/>
      <c r="R31" s="2079"/>
      <c r="S31" s="2079"/>
      <c r="T31" s="2079"/>
      <c r="U31" s="2079"/>
      <c r="V31" s="2079"/>
      <c r="W31" s="2079"/>
      <c r="X31" s="2079"/>
      <c r="Y31" s="2079"/>
      <c r="Z31" s="2079"/>
      <c r="AA31" s="2079"/>
      <c r="AB31" s="2079"/>
      <c r="AC31" s="2079"/>
      <c r="AD31" s="2079"/>
      <c r="AE31" s="2079"/>
      <c r="AF31" s="2079"/>
      <c r="AG31" s="2079"/>
    </row>
    <row r="32" spans="5:33" s="2115" customFormat="1" ht="15.75">
      <c r="E32" s="2065"/>
      <c r="F32" s="2065"/>
      <c r="G32" s="2065"/>
      <c r="H32" s="2078"/>
      <c r="I32" s="2078"/>
      <c r="J32" s="2078"/>
      <c r="K32" s="2078"/>
      <c r="L32" s="2078"/>
      <c r="M32" s="2078"/>
      <c r="N32" s="2078"/>
      <c r="O32" s="2079"/>
      <c r="P32" s="2079"/>
      <c r="Q32" s="2079"/>
      <c r="R32" s="2079"/>
      <c r="S32" s="2079"/>
      <c r="T32" s="2079"/>
      <c r="U32" s="2079"/>
      <c r="V32" s="2079"/>
      <c r="W32" s="2079"/>
      <c r="X32" s="2079"/>
      <c r="Y32" s="2079"/>
      <c r="Z32" s="2079"/>
      <c r="AA32" s="2079"/>
      <c r="AB32" s="2079"/>
      <c r="AC32" s="2079"/>
      <c r="AD32" s="2079"/>
      <c r="AE32" s="2079"/>
      <c r="AF32" s="2079"/>
      <c r="AG32" s="2079"/>
    </row>
    <row r="33" spans="5:33" s="2115" customFormat="1" ht="15.75">
      <c r="E33" s="2065"/>
      <c r="F33" s="2065"/>
      <c r="G33" s="2065"/>
      <c r="H33" s="2078"/>
      <c r="I33" s="2078"/>
      <c r="J33" s="2078"/>
      <c r="K33" s="2078"/>
      <c r="L33" s="2078"/>
      <c r="M33" s="2078"/>
      <c r="N33" s="2078"/>
      <c r="O33" s="2079"/>
      <c r="P33" s="2079"/>
      <c r="Q33" s="2079"/>
      <c r="R33" s="2079"/>
      <c r="S33" s="2079"/>
      <c r="T33" s="2079"/>
      <c r="U33" s="2079"/>
      <c r="V33" s="2079"/>
      <c r="W33" s="2079"/>
      <c r="X33" s="2079"/>
      <c r="Y33" s="2079"/>
      <c r="Z33" s="2079"/>
      <c r="AA33" s="2079"/>
      <c r="AB33" s="2079"/>
      <c r="AC33" s="2079"/>
      <c r="AD33" s="2079"/>
      <c r="AE33" s="2079"/>
      <c r="AF33" s="2079"/>
      <c r="AG33" s="2079"/>
    </row>
    <row r="34" spans="5:33" s="2115" customFormat="1" ht="15.75">
      <c r="E34" s="2065"/>
      <c r="F34" s="2065"/>
      <c r="G34" s="2065"/>
      <c r="H34" s="2078"/>
      <c r="I34" s="2078"/>
      <c r="J34" s="2078"/>
      <c r="K34" s="2078"/>
      <c r="L34" s="2078"/>
      <c r="M34" s="2078"/>
      <c r="N34" s="2078"/>
      <c r="O34" s="2079"/>
      <c r="P34" s="2079"/>
      <c r="Q34" s="2079"/>
      <c r="R34" s="2079"/>
      <c r="S34" s="2079"/>
      <c r="T34" s="2079"/>
      <c r="U34" s="2079"/>
      <c r="V34" s="2079"/>
      <c r="W34" s="2079"/>
      <c r="X34" s="2079"/>
      <c r="Y34" s="2079"/>
      <c r="Z34" s="2079"/>
      <c r="AA34" s="2079"/>
      <c r="AB34" s="2079"/>
      <c r="AC34" s="2079"/>
      <c r="AD34" s="2079"/>
      <c r="AE34" s="2079"/>
      <c r="AF34" s="2079"/>
      <c r="AG34" s="2079"/>
    </row>
    <row r="35" spans="5:33" s="2115" customFormat="1" ht="15.75">
      <c r="E35" s="2065"/>
      <c r="F35" s="2065"/>
      <c r="G35" s="2065"/>
      <c r="H35" s="2078"/>
      <c r="I35" s="2078"/>
      <c r="J35" s="2078"/>
      <c r="K35" s="2078"/>
      <c r="L35" s="2078"/>
      <c r="M35" s="2078"/>
      <c r="N35" s="2078"/>
      <c r="O35" s="2079"/>
      <c r="P35" s="2079"/>
      <c r="Q35" s="2079"/>
      <c r="R35" s="2079"/>
      <c r="S35" s="2079"/>
      <c r="T35" s="2079"/>
      <c r="U35" s="2079"/>
      <c r="V35" s="2079"/>
      <c r="W35" s="2079"/>
      <c r="X35" s="2079"/>
      <c r="Y35" s="2079"/>
      <c r="Z35" s="2079"/>
      <c r="AA35" s="2079"/>
      <c r="AB35" s="2079"/>
      <c r="AC35" s="2079"/>
      <c r="AD35" s="2079"/>
      <c r="AE35" s="2079"/>
      <c r="AF35" s="2079"/>
      <c r="AG35" s="2079"/>
    </row>
    <row r="36" spans="5:33" s="2115" customFormat="1" ht="15.75">
      <c r="E36" s="2065"/>
      <c r="F36" s="2065"/>
      <c r="G36" s="2065"/>
      <c r="H36" s="2078"/>
      <c r="I36" s="2078"/>
      <c r="J36" s="2078"/>
      <c r="K36" s="2078"/>
      <c r="L36" s="2078"/>
      <c r="M36" s="2078"/>
      <c r="N36" s="2078"/>
      <c r="O36" s="2079"/>
      <c r="P36" s="2079"/>
      <c r="Q36" s="2079"/>
      <c r="R36" s="2079"/>
      <c r="S36" s="2079"/>
      <c r="T36" s="2079"/>
      <c r="U36" s="2079"/>
      <c r="V36" s="2079"/>
      <c r="W36" s="2079"/>
      <c r="X36" s="2079"/>
      <c r="Y36" s="2079"/>
      <c r="Z36" s="2079"/>
      <c r="AA36" s="2079"/>
      <c r="AB36" s="2079"/>
      <c r="AC36" s="2079"/>
      <c r="AD36" s="2079"/>
      <c r="AE36" s="2079"/>
      <c r="AF36" s="2079"/>
      <c r="AG36" s="2079"/>
    </row>
    <row r="37" spans="5:33" s="2115" customFormat="1" ht="15.75">
      <c r="E37" s="2065"/>
      <c r="F37" s="2065"/>
      <c r="G37" s="2065"/>
      <c r="H37" s="2078"/>
      <c r="I37" s="2078"/>
      <c r="J37" s="2078"/>
      <c r="K37" s="2078"/>
      <c r="L37" s="2078"/>
      <c r="M37" s="2078"/>
      <c r="N37" s="2078"/>
      <c r="O37" s="2079"/>
      <c r="P37" s="2079"/>
      <c r="Q37" s="2079"/>
      <c r="R37" s="2079"/>
      <c r="S37" s="2079"/>
      <c r="T37" s="2079"/>
      <c r="U37" s="2079"/>
      <c r="V37" s="2079"/>
      <c r="W37" s="2079"/>
      <c r="X37" s="2079"/>
      <c r="Y37" s="2079"/>
      <c r="Z37" s="2079"/>
      <c r="AA37" s="2079"/>
      <c r="AB37" s="2079"/>
      <c r="AC37" s="2079"/>
      <c r="AD37" s="2079"/>
      <c r="AE37" s="2079"/>
      <c r="AF37" s="2079"/>
      <c r="AG37" s="2079"/>
    </row>
    <row r="38" spans="5:33" s="2115" customFormat="1" ht="15.75">
      <c r="E38" s="2065"/>
      <c r="F38" s="2065"/>
      <c r="G38" s="2065"/>
      <c r="H38" s="2078"/>
      <c r="I38" s="2078"/>
      <c r="J38" s="2078"/>
      <c r="K38" s="2078"/>
      <c r="L38" s="2078"/>
      <c r="M38" s="2078"/>
      <c r="N38" s="2078"/>
      <c r="O38" s="2079"/>
      <c r="P38" s="2079"/>
      <c r="Q38" s="2079"/>
      <c r="R38" s="2079"/>
      <c r="S38" s="2079"/>
      <c r="T38" s="2079"/>
      <c r="U38" s="2079"/>
      <c r="V38" s="2079"/>
      <c r="W38" s="2079"/>
      <c r="X38" s="2079"/>
      <c r="Y38" s="2079"/>
      <c r="Z38" s="2079"/>
      <c r="AA38" s="2079"/>
      <c r="AB38" s="2079"/>
      <c r="AC38" s="2079"/>
      <c r="AD38" s="2079"/>
      <c r="AE38" s="2079"/>
      <c r="AF38" s="2079"/>
      <c r="AG38" s="2079"/>
    </row>
    <row r="39" spans="5:33" s="2115" customFormat="1" ht="15.75">
      <c r="E39" s="2065"/>
      <c r="F39" s="2065"/>
      <c r="G39" s="2065"/>
      <c r="H39" s="2078"/>
      <c r="I39" s="2078"/>
      <c r="J39" s="2078"/>
      <c r="K39" s="2078"/>
      <c r="L39" s="2078"/>
      <c r="M39" s="2078"/>
      <c r="N39" s="2078"/>
      <c r="O39" s="2079"/>
      <c r="P39" s="2079"/>
      <c r="Q39" s="2079"/>
      <c r="R39" s="2079"/>
      <c r="S39" s="2079"/>
      <c r="T39" s="2079"/>
      <c r="U39" s="2079"/>
      <c r="V39" s="2079"/>
      <c r="W39" s="2079"/>
      <c r="X39" s="2079"/>
      <c r="Y39" s="2079"/>
      <c r="Z39" s="2079"/>
      <c r="AA39" s="2079"/>
      <c r="AB39" s="2079"/>
      <c r="AC39" s="2079"/>
      <c r="AD39" s="2079"/>
      <c r="AE39" s="2079"/>
      <c r="AF39" s="2079"/>
      <c r="AG39" s="2079"/>
    </row>
    <row r="40" spans="5:33" s="2115" customFormat="1" ht="15.75">
      <c r="E40" s="2065"/>
      <c r="F40" s="2065"/>
      <c r="G40" s="2065"/>
      <c r="H40" s="2078"/>
      <c r="I40" s="2078"/>
      <c r="J40" s="2078"/>
      <c r="K40" s="2078"/>
      <c r="L40" s="2078"/>
      <c r="M40" s="2078"/>
      <c r="N40" s="2078"/>
      <c r="O40" s="2079"/>
      <c r="P40" s="2079"/>
      <c r="Q40" s="2079"/>
      <c r="R40" s="2079"/>
      <c r="S40" s="2079"/>
      <c r="T40" s="2079"/>
      <c r="U40" s="2079"/>
      <c r="V40" s="2079"/>
      <c r="W40" s="2079"/>
      <c r="X40" s="2079"/>
      <c r="Y40" s="2079"/>
      <c r="Z40" s="2079"/>
      <c r="AA40" s="2079"/>
      <c r="AB40" s="2079"/>
      <c r="AC40" s="2079"/>
      <c r="AD40" s="2079"/>
      <c r="AE40" s="2079"/>
      <c r="AF40" s="2079"/>
      <c r="AG40" s="2079"/>
    </row>
    <row r="41" spans="5:33" s="2115" customFormat="1" ht="15.75">
      <c r="E41" s="2065"/>
      <c r="F41" s="2065"/>
      <c r="G41" s="2065"/>
      <c r="H41" s="2078"/>
      <c r="I41" s="2078"/>
      <c r="J41" s="2078"/>
      <c r="K41" s="2078"/>
      <c r="L41" s="2078"/>
      <c r="M41" s="2078"/>
      <c r="N41" s="2078"/>
      <c r="O41" s="2079"/>
      <c r="P41" s="2079"/>
      <c r="Q41" s="2079"/>
      <c r="R41" s="2079"/>
      <c r="S41" s="2079"/>
      <c r="T41" s="2079"/>
      <c r="U41" s="2079"/>
      <c r="V41" s="2079"/>
      <c r="W41" s="2079"/>
      <c r="X41" s="2079"/>
      <c r="Y41" s="2079"/>
      <c r="Z41" s="2079"/>
      <c r="AA41" s="2079"/>
      <c r="AB41" s="2079"/>
      <c r="AC41" s="2079"/>
      <c r="AD41" s="2079"/>
      <c r="AE41" s="2079"/>
      <c r="AF41" s="2079"/>
      <c r="AG41" s="2079"/>
    </row>
    <row r="42" spans="5:33" s="2115" customFormat="1" ht="15.75">
      <c r="E42" s="2065"/>
      <c r="F42" s="2065"/>
      <c r="G42" s="2065"/>
      <c r="H42" s="2078"/>
      <c r="I42" s="2078"/>
      <c r="J42" s="2078"/>
      <c r="K42" s="2078"/>
      <c r="L42" s="2078"/>
      <c r="M42" s="2078"/>
      <c r="N42" s="2078"/>
      <c r="O42" s="2079"/>
      <c r="P42" s="2079"/>
      <c r="Q42" s="2079"/>
      <c r="R42" s="2079"/>
      <c r="S42" s="2079"/>
      <c r="T42" s="2079"/>
      <c r="U42" s="2079"/>
      <c r="V42" s="2079"/>
      <c r="W42" s="2079"/>
      <c r="X42" s="2079"/>
      <c r="Y42" s="2079"/>
      <c r="Z42" s="2079"/>
      <c r="AA42" s="2079"/>
      <c r="AB42" s="2079"/>
      <c r="AC42" s="2079"/>
      <c r="AD42" s="2079"/>
      <c r="AE42" s="2079"/>
      <c r="AF42" s="2079"/>
      <c r="AG42" s="2079"/>
    </row>
    <row r="43" spans="5:33" s="2115" customFormat="1" ht="15.75">
      <c r="E43" s="2065"/>
      <c r="F43" s="2065"/>
      <c r="G43" s="2065"/>
      <c r="H43" s="2078"/>
      <c r="I43" s="2078"/>
      <c r="J43" s="2078"/>
      <c r="K43" s="2078"/>
      <c r="L43" s="2078"/>
      <c r="M43" s="2078"/>
      <c r="N43" s="2078"/>
      <c r="O43" s="2079"/>
      <c r="P43" s="2079"/>
      <c r="Q43" s="2079"/>
      <c r="R43" s="2079"/>
      <c r="S43" s="2079"/>
      <c r="T43" s="2079"/>
      <c r="U43" s="2079"/>
      <c r="V43" s="2079"/>
      <c r="W43" s="2079"/>
      <c r="X43" s="2079"/>
      <c r="Y43" s="2079"/>
      <c r="Z43" s="2079"/>
      <c r="AA43" s="2079"/>
      <c r="AB43" s="2079"/>
      <c r="AC43" s="2079"/>
      <c r="AD43" s="2079"/>
      <c r="AE43" s="2079"/>
      <c r="AF43" s="2079"/>
      <c r="AG43" s="2079"/>
    </row>
    <row r="44" spans="5:33" s="2115" customFormat="1" ht="15.75">
      <c r="E44" s="2065"/>
      <c r="F44" s="2065"/>
      <c r="G44" s="2065"/>
      <c r="H44" s="2078"/>
      <c r="I44" s="2078"/>
      <c r="J44" s="2078"/>
      <c r="K44" s="2078"/>
      <c r="L44" s="2078"/>
      <c r="M44" s="2078"/>
      <c r="N44" s="2078"/>
      <c r="O44" s="2079"/>
      <c r="P44" s="2079"/>
      <c r="Q44" s="2079"/>
      <c r="R44" s="2079"/>
      <c r="S44" s="2079"/>
      <c r="T44" s="2079"/>
      <c r="U44" s="2079"/>
      <c r="V44" s="2079"/>
      <c r="W44" s="2079"/>
      <c r="X44" s="2079"/>
      <c r="Y44" s="2079"/>
      <c r="Z44" s="2079"/>
      <c r="AA44" s="2079"/>
      <c r="AB44" s="2079"/>
      <c r="AC44" s="2079"/>
      <c r="AD44" s="2079"/>
      <c r="AE44" s="2079"/>
      <c r="AF44" s="2079"/>
      <c r="AG44" s="2079"/>
    </row>
    <row r="45" spans="5:33" s="2115" customFormat="1" ht="15.75">
      <c r="E45" s="2065"/>
      <c r="F45" s="2065"/>
      <c r="G45" s="2065"/>
      <c r="H45" s="2078"/>
      <c r="I45" s="2078"/>
      <c r="J45" s="2078"/>
      <c r="K45" s="2078"/>
      <c r="L45" s="2078"/>
      <c r="M45" s="2078"/>
      <c r="N45" s="2078"/>
      <c r="O45" s="2079"/>
      <c r="P45" s="2079"/>
      <c r="Q45" s="2079"/>
      <c r="R45" s="2079"/>
      <c r="S45" s="2079"/>
      <c r="T45" s="2079"/>
      <c r="U45" s="2079"/>
      <c r="V45" s="2079"/>
      <c r="W45" s="2079"/>
      <c r="X45" s="2079"/>
      <c r="Y45" s="2079"/>
      <c r="Z45" s="2079"/>
      <c r="AA45" s="2079"/>
      <c r="AB45" s="2079"/>
      <c r="AC45" s="2079"/>
      <c r="AD45" s="2079"/>
      <c r="AE45" s="2079"/>
      <c r="AF45" s="2079"/>
      <c r="AG45" s="2079"/>
    </row>
    <row r="46" spans="5:33" s="2115" customFormat="1" ht="15.75">
      <c r="E46" s="2065"/>
      <c r="F46" s="2065"/>
      <c r="G46" s="2065"/>
      <c r="H46" s="2078"/>
      <c r="I46" s="2078"/>
      <c r="J46" s="2078"/>
      <c r="K46" s="2078"/>
      <c r="L46" s="2078"/>
      <c r="M46" s="2078"/>
      <c r="N46" s="2078"/>
      <c r="O46" s="2079"/>
      <c r="P46" s="2079"/>
      <c r="Q46" s="2079"/>
      <c r="R46" s="2079"/>
      <c r="S46" s="2079"/>
      <c r="T46" s="2079"/>
      <c r="U46" s="2079"/>
      <c r="V46" s="2079"/>
      <c r="W46" s="2079"/>
      <c r="X46" s="2079"/>
      <c r="Y46" s="2079"/>
      <c r="Z46" s="2079"/>
      <c r="AA46" s="2079"/>
      <c r="AB46" s="2079"/>
      <c r="AC46" s="2079"/>
      <c r="AD46" s="2079"/>
      <c r="AE46" s="2079"/>
      <c r="AF46" s="2079"/>
      <c r="AG46" s="2079"/>
    </row>
    <row r="47" spans="5:33" s="2115" customFormat="1" ht="15.75">
      <c r="E47" s="2065"/>
      <c r="F47" s="2065"/>
      <c r="G47" s="2065"/>
      <c r="H47" s="2078"/>
      <c r="I47" s="2078"/>
      <c r="J47" s="2078"/>
      <c r="K47" s="2078"/>
      <c r="L47" s="2078"/>
      <c r="M47" s="2078"/>
      <c r="N47" s="2078"/>
      <c r="O47" s="2079"/>
      <c r="P47" s="2079"/>
      <c r="Q47" s="2079"/>
      <c r="R47" s="2079"/>
      <c r="S47" s="2079"/>
      <c r="T47" s="2079"/>
      <c r="U47" s="2079"/>
      <c r="V47" s="2079"/>
      <c r="W47" s="2079"/>
      <c r="X47" s="2079"/>
      <c r="Y47" s="2079"/>
      <c r="Z47" s="2079"/>
      <c r="AA47" s="2079"/>
      <c r="AB47" s="2079"/>
      <c r="AC47" s="2079"/>
      <c r="AD47" s="2079"/>
      <c r="AE47" s="2079"/>
      <c r="AF47" s="2079"/>
      <c r="AG47" s="2079"/>
    </row>
    <row r="48" spans="5:33" s="2115" customFormat="1" ht="15.75">
      <c r="E48" s="2065"/>
      <c r="F48" s="2065"/>
      <c r="G48" s="2065"/>
      <c r="H48" s="2078"/>
      <c r="I48" s="2078"/>
      <c r="J48" s="2078"/>
      <c r="K48" s="2078"/>
      <c r="L48" s="2078"/>
      <c r="M48" s="2078"/>
      <c r="N48" s="2078"/>
      <c r="O48" s="2079"/>
      <c r="P48" s="2079"/>
      <c r="Q48" s="2079"/>
      <c r="R48" s="2079"/>
      <c r="S48" s="2079"/>
      <c r="T48" s="2079"/>
      <c r="U48" s="2079"/>
      <c r="V48" s="2079"/>
      <c r="W48" s="2079"/>
      <c r="X48" s="2079"/>
      <c r="Y48" s="2079"/>
      <c r="Z48" s="2079"/>
      <c r="AA48" s="2079"/>
      <c r="AB48" s="2079"/>
      <c r="AC48" s="2079"/>
      <c r="AD48" s="2079"/>
      <c r="AE48" s="2079"/>
      <c r="AF48" s="2079"/>
      <c r="AG48" s="2079"/>
    </row>
    <row r="49" spans="5:33" s="2115" customFormat="1" ht="15.75">
      <c r="E49" s="2065"/>
      <c r="F49" s="2065"/>
      <c r="G49" s="2065"/>
      <c r="H49" s="2078"/>
      <c r="I49" s="2078"/>
      <c r="J49" s="2078"/>
      <c r="K49" s="2078"/>
      <c r="L49" s="2078"/>
      <c r="M49" s="2078"/>
      <c r="N49" s="2078"/>
      <c r="O49" s="2079"/>
      <c r="P49" s="2079"/>
      <c r="Q49" s="2079"/>
      <c r="R49" s="2079"/>
      <c r="S49" s="2079"/>
      <c r="T49" s="2079"/>
      <c r="U49" s="2079"/>
      <c r="V49" s="2079"/>
      <c r="W49" s="2079"/>
      <c r="X49" s="2079"/>
      <c r="Y49" s="2079"/>
      <c r="Z49" s="2079"/>
      <c r="AA49" s="2079"/>
      <c r="AB49" s="2079"/>
      <c r="AC49" s="2079"/>
      <c r="AD49" s="2079"/>
      <c r="AE49" s="2079"/>
      <c r="AF49" s="2079"/>
      <c r="AG49" s="2079"/>
    </row>
    <row r="50" spans="5:33" s="2115" customFormat="1" ht="15.75">
      <c r="E50" s="2065"/>
      <c r="F50" s="2065"/>
      <c r="G50" s="2065"/>
      <c r="H50" s="2078"/>
      <c r="I50" s="2078"/>
      <c r="J50" s="2078"/>
      <c r="K50" s="2078"/>
      <c r="L50" s="2078"/>
      <c r="M50" s="2078"/>
      <c r="N50" s="2078"/>
      <c r="O50" s="2079"/>
      <c r="P50" s="2079"/>
      <c r="Q50" s="2079"/>
      <c r="R50" s="2079"/>
      <c r="S50" s="2079"/>
      <c r="T50" s="2079"/>
      <c r="U50" s="2079"/>
      <c r="V50" s="2079"/>
      <c r="W50" s="2079"/>
      <c r="X50" s="2079"/>
      <c r="Y50" s="2079"/>
      <c r="Z50" s="2079"/>
      <c r="AA50" s="2079"/>
      <c r="AB50" s="2079"/>
      <c r="AC50" s="2079"/>
      <c r="AD50" s="2079"/>
      <c r="AE50" s="2079"/>
      <c r="AF50" s="2079"/>
      <c r="AG50" s="2079"/>
    </row>
    <row r="51" spans="5:33" s="2115" customFormat="1" ht="15.75">
      <c r="E51" s="2065"/>
      <c r="F51" s="2065"/>
      <c r="G51" s="2065"/>
      <c r="H51" s="2078"/>
      <c r="I51" s="2078"/>
      <c r="J51" s="2078"/>
      <c r="K51" s="2078"/>
      <c r="L51" s="2078"/>
      <c r="M51" s="2078"/>
      <c r="N51" s="2078"/>
      <c r="O51" s="2079"/>
      <c r="P51" s="2079"/>
      <c r="Q51" s="2079"/>
      <c r="R51" s="2079"/>
      <c r="S51" s="2079"/>
      <c r="T51" s="2079"/>
      <c r="U51" s="2079"/>
      <c r="V51" s="2079"/>
      <c r="W51" s="2079"/>
      <c r="X51" s="2079"/>
      <c r="Y51" s="2079"/>
      <c r="Z51" s="2079"/>
      <c r="AA51" s="2079"/>
      <c r="AB51" s="2079"/>
      <c r="AC51" s="2079"/>
      <c r="AD51" s="2079"/>
      <c r="AE51" s="2079"/>
      <c r="AF51" s="2079"/>
      <c r="AG51" s="2079"/>
    </row>
    <row r="52" spans="5:33" s="2115" customFormat="1" ht="15.75">
      <c r="E52" s="2065"/>
      <c r="F52" s="2065"/>
      <c r="G52" s="2065"/>
      <c r="H52" s="2078"/>
      <c r="I52" s="2078"/>
      <c r="J52" s="2078"/>
      <c r="K52" s="2078"/>
      <c r="L52" s="2078"/>
      <c r="M52" s="2078"/>
      <c r="N52" s="2078"/>
      <c r="O52" s="2079"/>
      <c r="P52" s="2079"/>
      <c r="Q52" s="2079"/>
      <c r="R52" s="2079"/>
      <c r="S52" s="2079"/>
      <c r="T52" s="2079"/>
      <c r="U52" s="2079"/>
      <c r="V52" s="2079"/>
      <c r="W52" s="2079"/>
      <c r="X52" s="2079"/>
      <c r="Y52" s="2079"/>
      <c r="Z52" s="2079"/>
      <c r="AA52" s="2079"/>
      <c r="AB52" s="2079"/>
      <c r="AC52" s="2079"/>
      <c r="AD52" s="2079"/>
      <c r="AE52" s="2079"/>
      <c r="AF52" s="2079"/>
      <c r="AG52" s="2079"/>
    </row>
    <row r="53" spans="5:33" s="2115" customFormat="1" ht="15.75">
      <c r="E53" s="2065"/>
      <c r="F53" s="2065"/>
      <c r="G53" s="2065"/>
      <c r="H53" s="2078"/>
      <c r="I53" s="2078"/>
      <c r="J53" s="2078"/>
      <c r="K53" s="2078"/>
      <c r="L53" s="2078"/>
      <c r="M53" s="2078"/>
      <c r="N53" s="2078"/>
      <c r="O53" s="2079"/>
      <c r="P53" s="2079"/>
      <c r="Q53" s="2079"/>
      <c r="R53" s="2079"/>
      <c r="S53" s="2079"/>
      <c r="T53" s="2079"/>
      <c r="U53" s="2079"/>
      <c r="V53" s="2079"/>
      <c r="W53" s="2079"/>
      <c r="X53" s="2079"/>
      <c r="Y53" s="2079"/>
      <c r="Z53" s="2079"/>
      <c r="AA53" s="2079"/>
      <c r="AB53" s="2079"/>
      <c r="AC53" s="2079"/>
      <c r="AD53" s="2079"/>
      <c r="AE53" s="2079"/>
      <c r="AF53" s="2079"/>
      <c r="AG53" s="2079"/>
    </row>
    <row r="54" spans="5:33" s="2115" customFormat="1" ht="15.75">
      <c r="E54" s="2065"/>
      <c r="F54" s="2065"/>
      <c r="G54" s="2065"/>
      <c r="H54" s="2078"/>
      <c r="I54" s="2078"/>
      <c r="J54" s="2078"/>
      <c r="K54" s="2078"/>
      <c r="L54" s="2078"/>
      <c r="M54" s="2078"/>
      <c r="N54" s="2078"/>
      <c r="O54" s="2079"/>
      <c r="P54" s="2079"/>
      <c r="Q54" s="2079"/>
      <c r="R54" s="2079"/>
      <c r="S54" s="2079"/>
      <c r="T54" s="2079"/>
      <c r="U54" s="2079"/>
      <c r="V54" s="2079"/>
      <c r="W54" s="2079"/>
      <c r="X54" s="2079"/>
      <c r="Y54" s="2079"/>
      <c r="Z54" s="2079"/>
      <c r="AA54" s="2079"/>
      <c r="AB54" s="2079"/>
      <c r="AC54" s="2079"/>
      <c r="AD54" s="2079"/>
      <c r="AE54" s="2079"/>
      <c r="AF54" s="2079"/>
      <c r="AG54" s="2079"/>
    </row>
    <row r="55" spans="5:33" s="2115" customFormat="1" ht="15.75">
      <c r="E55" s="2065"/>
      <c r="F55" s="2065"/>
      <c r="G55" s="2065"/>
      <c r="H55" s="2078"/>
      <c r="I55" s="2078"/>
      <c r="J55" s="2078"/>
      <c r="K55" s="2078"/>
      <c r="L55" s="2078"/>
      <c r="M55" s="2078"/>
      <c r="N55" s="2078"/>
      <c r="O55" s="2079"/>
      <c r="P55" s="2079"/>
      <c r="Q55" s="2079"/>
      <c r="R55" s="2079"/>
      <c r="S55" s="2079"/>
      <c r="T55" s="2079"/>
      <c r="U55" s="2079"/>
      <c r="V55" s="2079"/>
      <c r="W55" s="2079"/>
      <c r="X55" s="2079"/>
      <c r="Y55" s="2079"/>
      <c r="Z55" s="2079"/>
      <c r="AA55" s="2079"/>
      <c r="AB55" s="2079"/>
      <c r="AC55" s="2079"/>
      <c r="AD55" s="2079"/>
      <c r="AE55" s="2079"/>
      <c r="AF55" s="2079"/>
      <c r="AG55" s="2079"/>
    </row>
    <row r="56" spans="5:33" s="2115" customFormat="1" ht="15.75">
      <c r="E56" s="2065"/>
      <c r="F56" s="2065"/>
      <c r="G56" s="2065"/>
      <c r="H56" s="2078"/>
      <c r="I56" s="2078"/>
      <c r="J56" s="2078"/>
      <c r="K56" s="2078"/>
      <c r="L56" s="2078"/>
      <c r="M56" s="2078"/>
      <c r="N56" s="2078"/>
      <c r="O56" s="2079"/>
      <c r="P56" s="2079"/>
      <c r="Q56" s="2079"/>
      <c r="R56" s="2079"/>
      <c r="S56" s="2079"/>
      <c r="T56" s="2079"/>
      <c r="U56" s="2079"/>
      <c r="V56" s="2079"/>
      <c r="W56" s="2079"/>
      <c r="X56" s="2079"/>
      <c r="Y56" s="2079"/>
      <c r="Z56" s="2079"/>
      <c r="AA56" s="2079"/>
      <c r="AB56" s="2079"/>
      <c r="AC56" s="2079"/>
      <c r="AD56" s="2079"/>
      <c r="AE56" s="2079"/>
      <c r="AF56" s="2079"/>
      <c r="AG56" s="2079"/>
    </row>
    <row r="57" spans="5:33" s="2115" customFormat="1" ht="15.75">
      <c r="E57" s="2065"/>
      <c r="F57" s="2065"/>
      <c r="G57" s="2065"/>
      <c r="H57" s="2078"/>
      <c r="I57" s="2078"/>
      <c r="J57" s="2078"/>
      <c r="K57" s="2078"/>
      <c r="L57" s="2078"/>
      <c r="M57" s="2078"/>
      <c r="N57" s="2078"/>
      <c r="O57" s="2079"/>
      <c r="P57" s="2079"/>
      <c r="Q57" s="2079"/>
      <c r="R57" s="2079"/>
      <c r="S57" s="2079"/>
      <c r="T57" s="2079"/>
      <c r="U57" s="2079"/>
      <c r="V57" s="2079"/>
      <c r="W57" s="2079"/>
      <c r="X57" s="2079"/>
      <c r="Y57" s="2079"/>
      <c r="Z57" s="2079"/>
      <c r="AA57" s="2079"/>
      <c r="AB57" s="2079"/>
      <c r="AC57" s="2079"/>
      <c r="AD57" s="2079"/>
      <c r="AE57" s="2079"/>
      <c r="AF57" s="2079"/>
      <c r="AG57" s="2079"/>
    </row>
    <row r="58" spans="5:33" s="2115" customFormat="1" ht="15.75">
      <c r="E58" s="2065"/>
      <c r="F58" s="2065"/>
      <c r="G58" s="2065"/>
      <c r="H58" s="2078"/>
      <c r="I58" s="2078"/>
      <c r="J58" s="2078"/>
      <c r="K58" s="2078"/>
      <c r="L58" s="2078"/>
      <c r="M58" s="2078"/>
      <c r="N58" s="2078"/>
      <c r="O58" s="2079"/>
      <c r="P58" s="2079"/>
      <c r="Q58" s="2079"/>
      <c r="R58" s="2079"/>
      <c r="S58" s="2079"/>
      <c r="T58" s="2079"/>
      <c r="U58" s="2079"/>
      <c r="V58" s="2079"/>
      <c r="W58" s="2079"/>
      <c r="X58" s="2079"/>
      <c r="Y58" s="2079"/>
      <c r="Z58" s="2079"/>
      <c r="AA58" s="2079"/>
      <c r="AB58" s="2079"/>
      <c r="AC58" s="2079"/>
      <c r="AD58" s="2079"/>
      <c r="AE58" s="2079"/>
      <c r="AF58" s="2079"/>
      <c r="AG58" s="2079"/>
    </row>
    <row r="59" spans="5:33" s="2115" customFormat="1" ht="15.75">
      <c r="E59" s="2065"/>
      <c r="F59" s="2065"/>
      <c r="G59" s="2065"/>
      <c r="H59" s="2078"/>
      <c r="I59" s="2078"/>
      <c r="J59" s="2078"/>
      <c r="K59" s="2078"/>
      <c r="L59" s="2078"/>
      <c r="M59" s="2078"/>
      <c r="N59" s="2078"/>
      <c r="O59" s="2079"/>
      <c r="P59" s="2079"/>
      <c r="Q59" s="2079"/>
      <c r="R59" s="2079"/>
      <c r="S59" s="2079"/>
      <c r="T59" s="2079"/>
      <c r="U59" s="2079"/>
      <c r="V59" s="2079"/>
      <c r="W59" s="2079"/>
      <c r="X59" s="2079"/>
      <c r="Y59" s="2079"/>
      <c r="Z59" s="2079"/>
      <c r="AA59" s="2079"/>
      <c r="AB59" s="2079"/>
      <c r="AC59" s="2079"/>
      <c r="AD59" s="2079"/>
      <c r="AE59" s="2079"/>
      <c r="AF59" s="2079"/>
      <c r="AG59" s="2079"/>
    </row>
    <row r="60" spans="5:33" s="2115" customFormat="1" ht="15.75">
      <c r="E60" s="2065"/>
      <c r="F60" s="2065"/>
      <c r="G60" s="2065"/>
      <c r="H60" s="2078"/>
      <c r="I60" s="2078"/>
      <c r="J60" s="2078"/>
      <c r="K60" s="2078"/>
      <c r="L60" s="2078"/>
      <c r="M60" s="2078"/>
      <c r="N60" s="2078"/>
      <c r="O60" s="2079"/>
      <c r="P60" s="2079"/>
      <c r="Q60" s="2079"/>
      <c r="R60" s="2079"/>
      <c r="S60" s="2079"/>
      <c r="T60" s="2079"/>
      <c r="U60" s="2079"/>
      <c r="V60" s="2079"/>
      <c r="W60" s="2079"/>
      <c r="X60" s="2079"/>
      <c r="Y60" s="2079"/>
      <c r="Z60" s="2079"/>
      <c r="AA60" s="2079"/>
      <c r="AB60" s="2079"/>
      <c r="AC60" s="2079"/>
      <c r="AD60" s="2079"/>
      <c r="AE60" s="2079"/>
      <c r="AF60" s="2079"/>
      <c r="AG60" s="2079"/>
    </row>
    <row r="61" spans="5:33" s="2115" customFormat="1" ht="15.75">
      <c r="E61" s="2065"/>
      <c r="F61" s="2065"/>
      <c r="G61" s="2065"/>
      <c r="H61" s="2078"/>
      <c r="I61" s="2078"/>
      <c r="J61" s="2078"/>
      <c r="K61" s="2078"/>
      <c r="L61" s="2078"/>
      <c r="M61" s="2078"/>
      <c r="N61" s="2078"/>
      <c r="O61" s="2079"/>
      <c r="P61" s="2079"/>
      <c r="Q61" s="2079"/>
      <c r="R61" s="2079"/>
      <c r="S61" s="2079"/>
      <c r="T61" s="2079"/>
      <c r="U61" s="2079"/>
      <c r="V61" s="2079"/>
      <c r="W61" s="2079"/>
      <c r="X61" s="2079"/>
      <c r="Y61" s="2079"/>
      <c r="Z61" s="2079"/>
      <c r="AA61" s="2079"/>
      <c r="AB61" s="2079"/>
      <c r="AC61" s="2079"/>
      <c r="AD61" s="2079"/>
      <c r="AE61" s="2079"/>
      <c r="AF61" s="2079"/>
      <c r="AG61" s="2079"/>
    </row>
    <row r="62" spans="5:33" s="2115" customFormat="1" ht="15.75">
      <c r="E62" s="2065"/>
      <c r="F62" s="2065"/>
      <c r="G62" s="2065"/>
      <c r="H62" s="2078"/>
      <c r="I62" s="2078"/>
      <c r="J62" s="2078"/>
      <c r="K62" s="2078"/>
      <c r="L62" s="2078"/>
      <c r="M62" s="2078"/>
      <c r="N62" s="2078"/>
      <c r="O62" s="2079"/>
      <c r="P62" s="2079"/>
      <c r="Q62" s="2079"/>
      <c r="R62" s="2079"/>
      <c r="S62" s="2079"/>
      <c r="T62" s="2079"/>
      <c r="U62" s="2079"/>
      <c r="V62" s="2079"/>
      <c r="W62" s="2079"/>
      <c r="X62" s="2079"/>
      <c r="Y62" s="2079"/>
      <c r="Z62" s="2079"/>
      <c r="AA62" s="2079"/>
      <c r="AB62" s="2079"/>
      <c r="AC62" s="2079"/>
      <c r="AD62" s="2079"/>
      <c r="AE62" s="2079"/>
      <c r="AF62" s="2079"/>
      <c r="AG62" s="2079"/>
    </row>
    <row r="63" spans="5:33" s="2115" customFormat="1" ht="15.75">
      <c r="E63" s="2065"/>
      <c r="F63" s="2065"/>
      <c r="G63" s="2065"/>
      <c r="H63" s="2078"/>
      <c r="I63" s="2078"/>
      <c r="J63" s="2078"/>
      <c r="K63" s="2078"/>
      <c r="L63" s="2078"/>
      <c r="M63" s="2078"/>
      <c r="N63" s="2078"/>
      <c r="O63" s="2079"/>
      <c r="P63" s="2079"/>
      <c r="Q63" s="2079"/>
      <c r="R63" s="2079"/>
      <c r="S63" s="2079"/>
      <c r="T63" s="2079"/>
      <c r="U63" s="2079"/>
      <c r="V63" s="2079"/>
      <c r="W63" s="2079"/>
      <c r="X63" s="2079"/>
      <c r="Y63" s="2079"/>
      <c r="Z63" s="2079"/>
      <c r="AA63" s="2079"/>
      <c r="AB63" s="2079"/>
      <c r="AC63" s="2079"/>
      <c r="AD63" s="2079"/>
      <c r="AE63" s="2079"/>
      <c r="AF63" s="2079"/>
      <c r="AG63" s="2079"/>
    </row>
    <row r="64" spans="5:33" s="2115" customFormat="1" ht="15.75">
      <c r="E64" s="2065"/>
      <c r="F64" s="2065"/>
      <c r="G64" s="2065"/>
      <c r="H64" s="2078"/>
      <c r="I64" s="2078"/>
      <c r="J64" s="2078"/>
      <c r="K64" s="2078"/>
      <c r="L64" s="2078"/>
      <c r="M64" s="2078"/>
      <c r="N64" s="2078"/>
      <c r="O64" s="2079"/>
      <c r="P64" s="2079"/>
      <c r="Q64" s="2079"/>
      <c r="R64" s="2079"/>
      <c r="S64" s="2079"/>
      <c r="T64" s="2079"/>
      <c r="U64" s="2079"/>
      <c r="V64" s="2079"/>
      <c r="W64" s="2079"/>
      <c r="X64" s="2079"/>
      <c r="Y64" s="2079"/>
      <c r="Z64" s="2079"/>
      <c r="AA64" s="2079"/>
      <c r="AB64" s="2079"/>
      <c r="AC64" s="2079"/>
      <c r="AD64" s="2079"/>
      <c r="AE64" s="2079"/>
      <c r="AF64" s="2079"/>
      <c r="AG64" s="2079"/>
    </row>
    <row r="65" spans="5:33" s="2115" customFormat="1" ht="15.75">
      <c r="E65" s="2065"/>
      <c r="F65" s="2065"/>
      <c r="G65" s="2065"/>
      <c r="H65" s="2078"/>
      <c r="I65" s="2078"/>
      <c r="J65" s="2078"/>
      <c r="K65" s="2078"/>
      <c r="L65" s="2078"/>
      <c r="M65" s="2078"/>
      <c r="N65" s="2078"/>
      <c r="O65" s="2079"/>
      <c r="P65" s="2079"/>
      <c r="Q65" s="2079"/>
      <c r="R65" s="2079"/>
      <c r="S65" s="2079"/>
      <c r="T65" s="2079"/>
      <c r="U65" s="2079"/>
      <c r="V65" s="2079"/>
      <c r="W65" s="2079"/>
      <c r="X65" s="2079"/>
      <c r="Y65" s="2079"/>
      <c r="Z65" s="2079"/>
      <c r="AA65" s="2079"/>
      <c r="AB65" s="2079"/>
      <c r="AC65" s="2079"/>
      <c r="AD65" s="2079"/>
      <c r="AE65" s="2079"/>
      <c r="AF65" s="2079"/>
      <c r="AG65" s="2079"/>
    </row>
    <row r="66" spans="5:33" s="2115" customFormat="1" ht="15.75">
      <c r="E66" s="2065"/>
      <c r="F66" s="2065"/>
      <c r="G66" s="2065"/>
      <c r="H66" s="2078"/>
      <c r="I66" s="2078"/>
      <c r="J66" s="2078"/>
      <c r="K66" s="2078"/>
      <c r="L66" s="2078"/>
      <c r="M66" s="2078"/>
      <c r="N66" s="2078"/>
      <c r="O66" s="2079"/>
      <c r="P66" s="2079"/>
      <c r="Q66" s="2079"/>
      <c r="R66" s="2079"/>
      <c r="S66" s="2079"/>
      <c r="T66" s="2079"/>
      <c r="U66" s="2079"/>
      <c r="V66" s="2079"/>
      <c r="W66" s="2079"/>
      <c r="X66" s="2079"/>
      <c r="Y66" s="2079"/>
      <c r="Z66" s="2079"/>
      <c r="AA66" s="2079"/>
      <c r="AB66" s="2079"/>
      <c r="AC66" s="2079"/>
      <c r="AD66" s="2079"/>
      <c r="AE66" s="2079"/>
      <c r="AF66" s="2079"/>
      <c r="AG66" s="2079"/>
    </row>
    <row r="67" spans="5:33" s="2115" customFormat="1" ht="15.75">
      <c r="E67" s="2065"/>
      <c r="F67" s="2065"/>
      <c r="G67" s="2065"/>
      <c r="H67" s="2078"/>
      <c r="I67" s="2078"/>
      <c r="J67" s="2078"/>
      <c r="K67" s="2078"/>
      <c r="L67" s="2078"/>
      <c r="M67" s="2078"/>
      <c r="N67" s="2078"/>
      <c r="O67" s="2079"/>
      <c r="P67" s="2079"/>
      <c r="Q67" s="2079"/>
      <c r="R67" s="2079"/>
      <c r="S67" s="2079"/>
      <c r="T67" s="2079"/>
      <c r="U67" s="2079"/>
      <c r="V67" s="2079"/>
      <c r="W67" s="2079"/>
      <c r="X67" s="2079"/>
      <c r="Y67" s="2079"/>
      <c r="Z67" s="2079"/>
      <c r="AA67" s="2079"/>
      <c r="AB67" s="2079"/>
      <c r="AC67" s="2079"/>
      <c r="AD67" s="2079"/>
      <c r="AE67" s="2079"/>
      <c r="AF67" s="2079"/>
      <c r="AG67" s="2079"/>
    </row>
    <row r="68" spans="5:33" s="2115" customFormat="1" ht="15.75">
      <c r="E68" s="2065"/>
      <c r="F68" s="2065"/>
      <c r="G68" s="2065"/>
      <c r="H68" s="2078"/>
      <c r="I68" s="2078"/>
      <c r="J68" s="2078"/>
      <c r="K68" s="2078"/>
      <c r="L68" s="2078"/>
      <c r="M68" s="2078"/>
      <c r="N68" s="2078"/>
      <c r="O68" s="2079"/>
      <c r="P68" s="2079"/>
      <c r="Q68" s="2079"/>
      <c r="R68" s="2079"/>
      <c r="S68" s="2079"/>
      <c r="T68" s="2079"/>
      <c r="U68" s="2079"/>
      <c r="V68" s="2079"/>
      <c r="W68" s="2079"/>
      <c r="X68" s="2079"/>
      <c r="Y68" s="2079"/>
      <c r="Z68" s="2079"/>
      <c r="AA68" s="2079"/>
      <c r="AB68" s="2079"/>
      <c r="AC68" s="2079"/>
      <c r="AD68" s="2079"/>
      <c r="AE68" s="2079"/>
      <c r="AF68" s="2079"/>
      <c r="AG68" s="2079"/>
    </row>
    <row r="69" spans="5:33" s="2115" customFormat="1" ht="15.75">
      <c r="E69" s="2065"/>
      <c r="F69" s="2065"/>
      <c r="G69" s="2065"/>
      <c r="H69" s="2078"/>
      <c r="I69" s="2078"/>
      <c r="J69" s="2078"/>
      <c r="K69" s="2078"/>
      <c r="L69" s="2078"/>
      <c r="M69" s="2078"/>
      <c r="N69" s="2078"/>
      <c r="O69" s="2079"/>
      <c r="P69" s="2079"/>
      <c r="Q69" s="2079"/>
      <c r="R69" s="2079"/>
      <c r="S69" s="2079"/>
      <c r="T69" s="2079"/>
      <c r="U69" s="2079"/>
      <c r="V69" s="2079"/>
      <c r="W69" s="2079"/>
      <c r="X69" s="2079"/>
      <c r="Y69" s="2079"/>
      <c r="Z69" s="2079"/>
      <c r="AA69" s="2079"/>
      <c r="AB69" s="2079"/>
      <c r="AC69" s="2079"/>
      <c r="AD69" s="2079"/>
      <c r="AE69" s="2079"/>
      <c r="AF69" s="2079"/>
      <c r="AG69" s="2079"/>
    </row>
    <row r="70" spans="5:33" s="2115" customFormat="1" ht="15.75">
      <c r="E70" s="2065"/>
      <c r="F70" s="2065"/>
      <c r="G70" s="2065"/>
      <c r="H70" s="2078"/>
      <c r="I70" s="2078"/>
      <c r="J70" s="2078"/>
      <c r="K70" s="2078"/>
      <c r="L70" s="2078"/>
      <c r="M70" s="2078"/>
      <c r="N70" s="2078"/>
      <c r="O70" s="2079"/>
      <c r="P70" s="2079"/>
      <c r="Q70" s="2079"/>
      <c r="R70" s="2079"/>
      <c r="S70" s="2079"/>
      <c r="T70" s="2079"/>
      <c r="U70" s="2079"/>
      <c r="V70" s="2079"/>
      <c r="W70" s="2079"/>
      <c r="X70" s="2079"/>
      <c r="Y70" s="2079"/>
      <c r="Z70" s="2079"/>
      <c r="AA70" s="2079"/>
      <c r="AB70" s="2079"/>
      <c r="AC70" s="2079"/>
      <c r="AD70" s="2079"/>
      <c r="AE70" s="2079"/>
      <c r="AF70" s="2079"/>
      <c r="AG70" s="2079"/>
    </row>
    <row r="71" spans="5:33" s="2115" customFormat="1" ht="15.75">
      <c r="E71" s="2065"/>
      <c r="F71" s="2065"/>
      <c r="G71" s="2065"/>
      <c r="H71" s="2078"/>
      <c r="I71" s="2078"/>
      <c r="J71" s="2078"/>
      <c r="K71" s="2078"/>
      <c r="L71" s="2078"/>
      <c r="M71" s="2078"/>
      <c r="N71" s="2078"/>
      <c r="O71" s="2079"/>
      <c r="P71" s="2079"/>
      <c r="Q71" s="2079"/>
      <c r="R71" s="2079"/>
      <c r="S71" s="2079"/>
      <c r="T71" s="2079"/>
      <c r="U71" s="2079"/>
      <c r="V71" s="2079"/>
      <c r="W71" s="2079"/>
      <c r="X71" s="2079"/>
      <c r="Y71" s="2079"/>
      <c r="Z71" s="2079"/>
      <c r="AA71" s="2079"/>
      <c r="AB71" s="2079"/>
      <c r="AC71" s="2079"/>
      <c r="AD71" s="2079"/>
      <c r="AE71" s="2079"/>
      <c r="AF71" s="2079"/>
      <c r="AG71" s="2079"/>
    </row>
    <row r="72" spans="5:33" s="2115" customFormat="1" ht="15.75">
      <c r="E72" s="2065"/>
      <c r="F72" s="2065"/>
      <c r="G72" s="2065"/>
      <c r="H72" s="2078"/>
      <c r="I72" s="2078"/>
      <c r="J72" s="2078"/>
      <c r="K72" s="2078"/>
      <c r="L72" s="2078"/>
      <c r="M72" s="2078"/>
      <c r="N72" s="2078"/>
      <c r="O72" s="2079"/>
      <c r="P72" s="2079"/>
      <c r="Q72" s="2079"/>
      <c r="R72" s="2079"/>
      <c r="S72" s="2079"/>
      <c r="T72" s="2079"/>
      <c r="U72" s="2079"/>
      <c r="V72" s="2079"/>
      <c r="W72" s="2079"/>
      <c r="X72" s="2079"/>
      <c r="Y72" s="2079"/>
      <c r="Z72" s="2079"/>
      <c r="AA72" s="2079"/>
      <c r="AB72" s="2079"/>
      <c r="AC72" s="2079"/>
      <c r="AD72" s="2079"/>
      <c r="AE72" s="2079"/>
      <c r="AF72" s="2079"/>
      <c r="AG72" s="2079"/>
    </row>
    <row r="73" spans="5:33" s="2115" customFormat="1" ht="15.75">
      <c r="E73" s="2065"/>
      <c r="F73" s="2065"/>
      <c r="G73" s="2065"/>
      <c r="H73" s="2078"/>
      <c r="I73" s="2078"/>
      <c r="J73" s="2078"/>
      <c r="K73" s="2078"/>
      <c r="L73" s="2078"/>
      <c r="M73" s="2078"/>
      <c r="N73" s="2078"/>
      <c r="O73" s="2079"/>
      <c r="P73" s="2079"/>
      <c r="Q73" s="2079"/>
      <c r="R73" s="2079"/>
      <c r="S73" s="2079"/>
      <c r="T73" s="2079"/>
      <c r="U73" s="2079"/>
      <c r="V73" s="2079"/>
      <c r="W73" s="2079"/>
      <c r="X73" s="2079"/>
      <c r="Y73" s="2079"/>
      <c r="Z73" s="2079"/>
      <c r="AA73" s="2079"/>
      <c r="AB73" s="2079"/>
      <c r="AC73" s="2079"/>
      <c r="AD73" s="2079"/>
      <c r="AE73" s="2079"/>
      <c r="AF73" s="2079"/>
      <c r="AG73" s="2079"/>
    </row>
    <row r="74" spans="5:33" s="2115" customFormat="1" ht="15.75">
      <c r="E74" s="2065"/>
      <c r="F74" s="2065"/>
      <c r="G74" s="2065"/>
      <c r="H74" s="2078"/>
      <c r="I74" s="2078"/>
      <c r="J74" s="2078"/>
      <c r="K74" s="2078"/>
      <c r="L74" s="2078"/>
      <c r="M74" s="2078"/>
      <c r="N74" s="2078"/>
      <c r="O74" s="2079"/>
      <c r="P74" s="2079"/>
      <c r="Q74" s="2079"/>
      <c r="R74" s="2079"/>
      <c r="S74" s="2079"/>
      <c r="T74" s="2079"/>
      <c r="U74" s="2079"/>
      <c r="V74" s="2079"/>
      <c r="W74" s="2079"/>
      <c r="X74" s="2079"/>
      <c r="Y74" s="2079"/>
      <c r="Z74" s="2079"/>
      <c r="AA74" s="2079"/>
      <c r="AB74" s="2079"/>
      <c r="AC74" s="2079"/>
      <c r="AD74" s="2079"/>
      <c r="AE74" s="2079"/>
      <c r="AF74" s="2079"/>
      <c r="AG74" s="2079"/>
    </row>
    <row r="75" spans="5:33" s="2115" customFormat="1" ht="15.75">
      <c r="E75" s="2065"/>
      <c r="F75" s="2065"/>
      <c r="G75" s="2065"/>
      <c r="H75" s="2078"/>
      <c r="I75" s="2078"/>
      <c r="J75" s="2078"/>
      <c r="K75" s="2078"/>
      <c r="L75" s="2078"/>
      <c r="M75" s="2078"/>
      <c r="N75" s="2078"/>
      <c r="O75" s="2079"/>
      <c r="P75" s="2079"/>
      <c r="Q75" s="2079"/>
      <c r="R75" s="2079"/>
      <c r="S75" s="2079"/>
      <c r="T75" s="2079"/>
      <c r="U75" s="2079"/>
      <c r="V75" s="2079"/>
      <c r="W75" s="2079"/>
      <c r="X75" s="2079"/>
      <c r="Y75" s="2079"/>
      <c r="Z75" s="2079"/>
      <c r="AA75" s="2079"/>
      <c r="AB75" s="2079"/>
      <c r="AC75" s="2079"/>
      <c r="AD75" s="2079"/>
      <c r="AE75" s="2079"/>
      <c r="AF75" s="2079"/>
      <c r="AG75" s="2079"/>
    </row>
    <row r="76" spans="5:33" s="2115" customFormat="1" ht="15.75">
      <c r="E76" s="2065"/>
      <c r="F76" s="2065"/>
      <c r="G76" s="2065"/>
      <c r="H76" s="2078"/>
      <c r="I76" s="2078"/>
      <c r="J76" s="2078"/>
      <c r="K76" s="2078"/>
      <c r="L76" s="2078"/>
      <c r="M76" s="2078"/>
      <c r="N76" s="2078"/>
      <c r="O76" s="2079"/>
      <c r="P76" s="2079"/>
      <c r="Q76" s="2079"/>
      <c r="R76" s="2079"/>
      <c r="S76" s="2079"/>
      <c r="T76" s="2079"/>
      <c r="U76" s="2079"/>
      <c r="V76" s="2079"/>
      <c r="W76" s="2079"/>
      <c r="X76" s="2079"/>
      <c r="Y76" s="2079"/>
      <c r="Z76" s="2079"/>
      <c r="AA76" s="2079"/>
      <c r="AB76" s="2079"/>
      <c r="AC76" s="2079"/>
      <c r="AD76" s="2079"/>
      <c r="AE76" s="2079"/>
      <c r="AF76" s="2079"/>
      <c r="AG76" s="2079"/>
    </row>
    <row r="77" spans="5:33" s="2115" customFormat="1" ht="15.75">
      <c r="E77" s="2065"/>
      <c r="F77" s="2065"/>
      <c r="G77" s="2065"/>
      <c r="H77" s="2078"/>
      <c r="I77" s="2078"/>
      <c r="J77" s="2078"/>
      <c r="K77" s="2078"/>
      <c r="L77" s="2078"/>
      <c r="M77" s="2078"/>
      <c r="N77" s="2078"/>
      <c r="O77" s="2079"/>
      <c r="P77" s="2079"/>
      <c r="Q77" s="2079"/>
      <c r="R77" s="2079"/>
      <c r="S77" s="2079"/>
      <c r="T77" s="2079"/>
      <c r="U77" s="2079"/>
      <c r="V77" s="2079"/>
      <c r="W77" s="2079"/>
      <c r="X77" s="2079"/>
      <c r="Y77" s="2079"/>
      <c r="Z77" s="2079"/>
      <c r="AA77" s="2079"/>
      <c r="AB77" s="2079"/>
      <c r="AC77" s="2079"/>
      <c r="AD77" s="2079"/>
      <c r="AE77" s="2079"/>
      <c r="AF77" s="2079"/>
      <c r="AG77" s="2079"/>
    </row>
    <row r="78" spans="5:33" s="2115" customFormat="1" ht="15.75">
      <c r="E78" s="2065"/>
      <c r="F78" s="2065"/>
      <c r="G78" s="2065"/>
      <c r="H78" s="2078"/>
      <c r="I78" s="2078"/>
      <c r="J78" s="2078"/>
      <c r="K78" s="2078"/>
      <c r="L78" s="2078"/>
      <c r="M78" s="2078"/>
      <c r="N78" s="2078"/>
      <c r="O78" s="2079"/>
      <c r="P78" s="2079"/>
      <c r="Q78" s="2079"/>
      <c r="R78" s="2079"/>
      <c r="S78" s="2079"/>
      <c r="T78" s="2079"/>
      <c r="U78" s="2079"/>
      <c r="V78" s="2079"/>
      <c r="W78" s="2079"/>
      <c r="X78" s="2079"/>
      <c r="Y78" s="2079"/>
      <c r="Z78" s="2079"/>
      <c r="AA78" s="2079"/>
      <c r="AB78" s="2079"/>
      <c r="AC78" s="2079"/>
      <c r="AD78" s="2079"/>
      <c r="AE78" s="2079"/>
      <c r="AF78" s="2079"/>
      <c r="AG78" s="2079"/>
    </row>
    <row r="79" spans="5:33" s="2115" customFormat="1" ht="15.75">
      <c r="E79" s="2065"/>
      <c r="F79" s="2065"/>
      <c r="G79" s="2065"/>
      <c r="H79" s="2078"/>
      <c r="I79" s="2078"/>
      <c r="J79" s="2078"/>
      <c r="K79" s="2078"/>
      <c r="L79" s="2078"/>
      <c r="M79" s="2078"/>
      <c r="N79" s="2078"/>
      <c r="O79" s="2079"/>
      <c r="P79" s="2079"/>
      <c r="Q79" s="2079"/>
      <c r="R79" s="2079"/>
      <c r="S79" s="2079"/>
      <c r="T79" s="2079"/>
      <c r="U79" s="2079"/>
      <c r="V79" s="2079"/>
      <c r="W79" s="2079"/>
      <c r="X79" s="2079"/>
      <c r="Y79" s="2079"/>
      <c r="Z79" s="2079"/>
      <c r="AA79" s="2079"/>
      <c r="AB79" s="2079"/>
      <c r="AC79" s="2079"/>
      <c r="AD79" s="2079"/>
      <c r="AE79" s="2079"/>
      <c r="AF79" s="2079"/>
      <c r="AG79" s="2079"/>
    </row>
    <row r="80" spans="5:33" s="2115" customFormat="1" ht="15.75">
      <c r="E80" s="2065"/>
      <c r="F80" s="2065"/>
      <c r="G80" s="2065"/>
      <c r="H80" s="2078"/>
      <c r="I80" s="2078"/>
      <c r="J80" s="2078"/>
      <c r="K80" s="2078"/>
      <c r="L80" s="2078"/>
      <c r="M80" s="2078"/>
      <c r="N80" s="2078"/>
      <c r="O80" s="2079"/>
      <c r="P80" s="2079"/>
      <c r="Q80" s="2079"/>
      <c r="R80" s="2079"/>
      <c r="S80" s="2079"/>
      <c r="T80" s="2079"/>
      <c r="U80" s="2079"/>
      <c r="V80" s="2079"/>
      <c r="W80" s="2079"/>
      <c r="X80" s="2079"/>
      <c r="Y80" s="2079"/>
      <c r="Z80" s="2079"/>
      <c r="AA80" s="2079"/>
      <c r="AB80" s="2079"/>
      <c r="AC80" s="2079"/>
      <c r="AD80" s="2079"/>
      <c r="AE80" s="2079"/>
      <c r="AF80" s="2079"/>
      <c r="AG80" s="2079"/>
    </row>
    <row r="81" spans="5:33" s="2115" customFormat="1" ht="15.75">
      <c r="E81" s="2065"/>
      <c r="F81" s="2065"/>
      <c r="G81" s="2065"/>
      <c r="H81" s="2078"/>
      <c r="I81" s="2078"/>
      <c r="J81" s="2078"/>
      <c r="K81" s="2078"/>
      <c r="L81" s="2078"/>
      <c r="M81" s="2078"/>
      <c r="N81" s="2078"/>
      <c r="O81" s="2079"/>
      <c r="P81" s="2079"/>
      <c r="Q81" s="2079"/>
      <c r="R81" s="2079"/>
      <c r="S81" s="2079"/>
      <c r="T81" s="2079"/>
      <c r="U81" s="2079"/>
      <c r="V81" s="2079"/>
      <c r="W81" s="2079"/>
      <c r="X81" s="2079"/>
      <c r="Y81" s="2079"/>
      <c r="Z81" s="2079"/>
      <c r="AA81" s="2079"/>
      <c r="AB81" s="2079"/>
      <c r="AC81" s="2079"/>
      <c r="AD81" s="2079"/>
      <c r="AE81" s="2079"/>
      <c r="AF81" s="2079"/>
      <c r="AG81" s="2079"/>
    </row>
    <row r="82" spans="5:33" s="2115" customFormat="1" ht="15.75">
      <c r="E82" s="2065"/>
      <c r="F82" s="2065"/>
      <c r="G82" s="2065"/>
      <c r="H82" s="2078"/>
      <c r="I82" s="2078"/>
      <c r="J82" s="2078"/>
      <c r="K82" s="2078"/>
      <c r="L82" s="2078"/>
      <c r="M82" s="2078"/>
      <c r="N82" s="2078"/>
      <c r="O82" s="2079"/>
      <c r="P82" s="2079"/>
      <c r="Q82" s="2079"/>
      <c r="R82" s="2079"/>
      <c r="S82" s="2079"/>
      <c r="T82" s="2079"/>
      <c r="U82" s="2079"/>
      <c r="V82" s="2079"/>
      <c r="W82" s="2079"/>
      <c r="X82" s="2079"/>
      <c r="Y82" s="2079"/>
      <c r="Z82" s="2079"/>
      <c r="AA82" s="2079"/>
      <c r="AB82" s="2079"/>
      <c r="AC82" s="2079"/>
      <c r="AD82" s="2079"/>
      <c r="AE82" s="2079"/>
      <c r="AF82" s="2079"/>
      <c r="AG82" s="2079"/>
    </row>
    <row r="83" spans="5:33" s="2115" customFormat="1" ht="15.75">
      <c r="E83" s="2065"/>
      <c r="F83" s="2065"/>
      <c r="G83" s="2065"/>
      <c r="H83" s="2078"/>
      <c r="I83" s="2078"/>
      <c r="J83" s="2078"/>
      <c r="K83" s="2078"/>
      <c r="L83" s="2078"/>
      <c r="M83" s="2078"/>
      <c r="N83" s="2078"/>
      <c r="O83" s="2079"/>
      <c r="P83" s="2079"/>
      <c r="Q83" s="2079"/>
      <c r="R83" s="2079"/>
      <c r="S83" s="2079"/>
      <c r="T83" s="2079"/>
      <c r="U83" s="2079"/>
      <c r="V83" s="2079"/>
      <c r="W83" s="2079"/>
      <c r="X83" s="2079"/>
      <c r="Y83" s="2079"/>
      <c r="Z83" s="2079"/>
      <c r="AA83" s="2079"/>
      <c r="AB83" s="2079"/>
      <c r="AC83" s="2079"/>
      <c r="AD83" s="2079"/>
      <c r="AE83" s="2079"/>
      <c r="AF83" s="2079"/>
      <c r="AG83" s="2079"/>
    </row>
    <row r="84" spans="5:33" s="2115" customFormat="1" ht="15.75">
      <c r="E84" s="2065"/>
      <c r="F84" s="2065"/>
      <c r="G84" s="2065"/>
      <c r="H84" s="2078"/>
      <c r="I84" s="2078"/>
      <c r="J84" s="2078"/>
      <c r="K84" s="2078"/>
      <c r="L84" s="2078"/>
      <c r="M84" s="2078"/>
      <c r="N84" s="2078"/>
      <c r="O84" s="2079"/>
      <c r="P84" s="2079"/>
      <c r="Q84" s="2079"/>
      <c r="R84" s="2079"/>
      <c r="S84" s="2079"/>
      <c r="T84" s="2079"/>
      <c r="U84" s="2079"/>
      <c r="V84" s="2079"/>
      <c r="W84" s="2079"/>
      <c r="X84" s="2079"/>
      <c r="Y84" s="2079"/>
      <c r="Z84" s="2079"/>
      <c r="AA84" s="2079"/>
      <c r="AB84" s="2079"/>
      <c r="AC84" s="2079"/>
      <c r="AD84" s="2079"/>
      <c r="AE84" s="2079"/>
      <c r="AF84" s="2079"/>
      <c r="AG84" s="2079"/>
    </row>
    <row r="85" spans="5:33" s="2115" customFormat="1" ht="15.75">
      <c r="E85" s="2065"/>
      <c r="F85" s="2065"/>
      <c r="G85" s="2065"/>
      <c r="H85" s="2078"/>
      <c r="I85" s="2078"/>
      <c r="J85" s="2078"/>
      <c r="K85" s="2078"/>
      <c r="L85" s="2078"/>
      <c r="M85" s="2078"/>
      <c r="N85" s="2078"/>
      <c r="O85" s="2079"/>
      <c r="P85" s="2079"/>
      <c r="Q85" s="2079"/>
      <c r="R85" s="2079"/>
      <c r="S85" s="2079"/>
      <c r="T85" s="2079"/>
      <c r="U85" s="2079"/>
      <c r="V85" s="2079"/>
      <c r="W85" s="2079"/>
      <c r="X85" s="2079"/>
      <c r="Y85" s="2079"/>
      <c r="Z85" s="2079"/>
      <c r="AA85" s="2079"/>
      <c r="AB85" s="2079"/>
      <c r="AC85" s="2079"/>
      <c r="AD85" s="2079"/>
      <c r="AE85" s="2079"/>
      <c r="AF85" s="2079"/>
      <c r="AG85" s="2079"/>
    </row>
    <row r="86" spans="5:33" s="2115" customFormat="1" ht="15.75">
      <c r="E86" s="2065"/>
      <c r="F86" s="2065"/>
      <c r="G86" s="2065"/>
      <c r="H86" s="2078"/>
      <c r="I86" s="2078"/>
      <c r="J86" s="2078"/>
      <c r="K86" s="2078"/>
      <c r="L86" s="2078"/>
      <c r="M86" s="2078"/>
      <c r="N86" s="2078"/>
      <c r="O86" s="2079"/>
      <c r="P86" s="2079"/>
      <c r="Q86" s="2079"/>
      <c r="R86" s="2079"/>
      <c r="S86" s="2079"/>
      <c r="T86" s="2079"/>
      <c r="U86" s="2079"/>
      <c r="V86" s="2079"/>
      <c r="W86" s="2079"/>
      <c r="X86" s="2079"/>
      <c r="Y86" s="2079"/>
      <c r="Z86" s="2079"/>
      <c r="AA86" s="2079"/>
      <c r="AB86" s="2079"/>
      <c r="AC86" s="2079"/>
      <c r="AD86" s="2079"/>
      <c r="AE86" s="2079"/>
      <c r="AF86" s="2079"/>
      <c r="AG86" s="2079"/>
    </row>
    <row r="87" spans="5:33" s="2115" customFormat="1" ht="15.75">
      <c r="E87" s="2065"/>
      <c r="F87" s="2065"/>
      <c r="G87" s="2065"/>
      <c r="H87" s="2078"/>
      <c r="I87" s="2078"/>
      <c r="J87" s="2078"/>
      <c r="K87" s="2078"/>
      <c r="L87" s="2078"/>
      <c r="M87" s="2078"/>
      <c r="N87" s="2078"/>
      <c r="O87" s="2079"/>
      <c r="P87" s="2079"/>
      <c r="Q87" s="2079"/>
      <c r="R87" s="2079"/>
      <c r="S87" s="2079"/>
      <c r="T87" s="2079"/>
      <c r="U87" s="2079"/>
      <c r="V87" s="2079"/>
      <c r="W87" s="2079"/>
      <c r="X87" s="2079"/>
      <c r="Y87" s="2079"/>
      <c r="Z87" s="2079"/>
      <c r="AA87" s="2079"/>
      <c r="AB87" s="2079"/>
      <c r="AC87" s="2079"/>
      <c r="AD87" s="2079"/>
      <c r="AE87" s="2079"/>
      <c r="AF87" s="2079"/>
      <c r="AG87" s="2079"/>
    </row>
    <row r="88" spans="5:33" s="2115" customFormat="1" ht="15.75">
      <c r="E88" s="2065"/>
      <c r="F88" s="2065"/>
      <c r="G88" s="2065"/>
      <c r="H88" s="2078"/>
      <c r="I88" s="2078"/>
      <c r="J88" s="2078"/>
      <c r="K88" s="2078"/>
      <c r="L88" s="2078"/>
      <c r="M88" s="2078"/>
      <c r="N88" s="2078"/>
      <c r="O88" s="2079"/>
      <c r="P88" s="2079"/>
      <c r="Q88" s="2079"/>
      <c r="R88" s="2079"/>
      <c r="S88" s="2079"/>
      <c r="T88" s="2079"/>
      <c r="U88" s="2079"/>
      <c r="V88" s="2079"/>
      <c r="W88" s="2079"/>
      <c r="X88" s="2079"/>
      <c r="Y88" s="2079"/>
      <c r="Z88" s="2079"/>
      <c r="AA88" s="2079"/>
      <c r="AB88" s="2079"/>
      <c r="AC88" s="2079"/>
      <c r="AD88" s="2079"/>
      <c r="AE88" s="2079"/>
      <c r="AF88" s="2079"/>
      <c r="AG88" s="2079"/>
    </row>
    <row r="89" spans="5:33" s="2115" customFormat="1" ht="15.75">
      <c r="E89" s="2065"/>
      <c r="F89" s="2065"/>
      <c r="G89" s="2065"/>
      <c r="H89" s="2078"/>
      <c r="I89" s="2078"/>
      <c r="J89" s="2078"/>
      <c r="K89" s="2078"/>
      <c r="L89" s="2078"/>
      <c r="M89" s="2078"/>
      <c r="N89" s="2078"/>
      <c r="O89" s="2079"/>
      <c r="P89" s="2079"/>
      <c r="Q89" s="2079"/>
      <c r="R89" s="2079"/>
      <c r="S89" s="2079"/>
      <c r="T89" s="2079"/>
      <c r="U89" s="2079"/>
      <c r="V89" s="2079"/>
      <c r="W89" s="2079"/>
      <c r="X89" s="2079"/>
      <c r="Y89" s="2079"/>
      <c r="Z89" s="2079"/>
      <c r="AA89" s="2079"/>
      <c r="AB89" s="2079"/>
      <c r="AC89" s="2079"/>
      <c r="AD89" s="2079"/>
      <c r="AE89" s="2079"/>
      <c r="AF89" s="2079"/>
      <c r="AG89" s="2079"/>
    </row>
    <row r="90" spans="5:33" s="2115" customFormat="1" ht="15.75">
      <c r="E90" s="2065"/>
      <c r="F90" s="2065"/>
      <c r="G90" s="2065"/>
      <c r="H90" s="2078"/>
      <c r="I90" s="2078"/>
      <c r="J90" s="2078"/>
      <c r="K90" s="2078"/>
      <c r="L90" s="2078"/>
      <c r="M90" s="2078"/>
      <c r="N90" s="2078"/>
      <c r="O90" s="2079"/>
      <c r="P90" s="2079"/>
      <c r="Q90" s="2079"/>
      <c r="R90" s="2079"/>
      <c r="S90" s="2079"/>
      <c r="T90" s="2079"/>
      <c r="U90" s="2079"/>
      <c r="V90" s="2079"/>
      <c r="W90" s="2079"/>
      <c r="X90" s="2079"/>
      <c r="Y90" s="2079"/>
      <c r="Z90" s="2079"/>
      <c r="AA90" s="2079"/>
      <c r="AB90" s="2079"/>
      <c r="AC90" s="2079"/>
      <c r="AD90" s="2079"/>
      <c r="AE90" s="2079"/>
      <c r="AF90" s="2079"/>
      <c r="AG90" s="2079"/>
    </row>
    <row r="91" spans="5:33" s="2115" customFormat="1" ht="15.75">
      <c r="E91" s="2065"/>
      <c r="F91" s="2065"/>
      <c r="G91" s="2065"/>
      <c r="H91" s="2078"/>
      <c r="I91" s="2078"/>
      <c r="J91" s="2078"/>
      <c r="K91" s="2078"/>
      <c r="L91" s="2078"/>
      <c r="M91" s="2078"/>
      <c r="N91" s="2078"/>
      <c r="O91" s="2079"/>
      <c r="P91" s="2079"/>
      <c r="Q91" s="2079"/>
      <c r="R91" s="2079"/>
      <c r="S91" s="2079"/>
      <c r="T91" s="2079"/>
      <c r="U91" s="2079"/>
      <c r="V91" s="2079"/>
      <c r="W91" s="2079"/>
      <c r="X91" s="2079"/>
      <c r="Y91" s="2079"/>
      <c r="Z91" s="2079"/>
      <c r="AA91" s="2079"/>
      <c r="AB91" s="2079"/>
      <c r="AC91" s="2079"/>
      <c r="AD91" s="2079"/>
      <c r="AE91" s="2079"/>
      <c r="AF91" s="2079"/>
      <c r="AG91" s="2079"/>
    </row>
    <row r="92" spans="5:33" s="2115" customFormat="1" ht="15.75">
      <c r="E92" s="2065"/>
      <c r="F92" s="2065"/>
      <c r="G92" s="2065"/>
      <c r="H92" s="2078"/>
      <c r="I92" s="2078"/>
      <c r="J92" s="2078"/>
      <c r="K92" s="2078"/>
      <c r="L92" s="2078"/>
      <c r="M92" s="2078"/>
      <c r="N92" s="2078"/>
      <c r="O92" s="2079"/>
      <c r="P92" s="2079"/>
      <c r="Q92" s="2079"/>
      <c r="R92" s="2079"/>
      <c r="S92" s="2079"/>
      <c r="T92" s="2079"/>
      <c r="U92" s="2079"/>
      <c r="V92" s="2079"/>
      <c r="W92" s="2079"/>
      <c r="X92" s="2079"/>
      <c r="Y92" s="2079"/>
      <c r="Z92" s="2079"/>
      <c r="AA92" s="2079"/>
      <c r="AB92" s="2079"/>
      <c r="AC92" s="2079"/>
      <c r="AD92" s="2079"/>
      <c r="AE92" s="2079"/>
      <c r="AF92" s="2079"/>
      <c r="AG92" s="2079"/>
    </row>
    <row r="93" spans="5:33" s="2115" customFormat="1" ht="15.75">
      <c r="E93" s="2065"/>
      <c r="F93" s="2065"/>
      <c r="G93" s="2065"/>
      <c r="H93" s="2078"/>
      <c r="I93" s="2078"/>
      <c r="J93" s="2078"/>
      <c r="K93" s="2078"/>
      <c r="L93" s="2078"/>
      <c r="M93" s="2078"/>
      <c r="N93" s="2078"/>
      <c r="O93" s="2079"/>
      <c r="P93" s="2079"/>
      <c r="Q93" s="2079"/>
      <c r="R93" s="2079"/>
      <c r="S93" s="2079"/>
      <c r="T93" s="2079"/>
      <c r="U93" s="2079"/>
      <c r="V93" s="2079"/>
      <c r="W93" s="2079"/>
      <c r="X93" s="2079"/>
      <c r="Y93" s="2079"/>
      <c r="Z93" s="2079"/>
      <c r="AA93" s="2079"/>
      <c r="AB93" s="2079"/>
      <c r="AC93" s="2079"/>
      <c r="AD93" s="2079"/>
      <c r="AE93" s="2079"/>
      <c r="AF93" s="2079"/>
      <c r="AG93" s="2079"/>
    </row>
    <row r="94" spans="5:33" s="2115" customFormat="1" ht="15.75">
      <c r="E94" s="2065"/>
      <c r="F94" s="2065"/>
      <c r="G94" s="2065"/>
      <c r="H94" s="2078"/>
      <c r="I94" s="2078"/>
      <c r="J94" s="2078"/>
      <c r="K94" s="2078"/>
      <c r="L94" s="2078"/>
      <c r="M94" s="2078"/>
      <c r="N94" s="2078"/>
      <c r="O94" s="2079"/>
      <c r="P94" s="2079"/>
      <c r="Q94" s="2079"/>
      <c r="R94" s="2079"/>
      <c r="S94" s="2079"/>
      <c r="T94" s="2079"/>
      <c r="U94" s="2079"/>
      <c r="V94" s="2079"/>
      <c r="W94" s="2079"/>
      <c r="X94" s="2079"/>
      <c r="Y94" s="2079"/>
      <c r="Z94" s="2079"/>
      <c r="AA94" s="2079"/>
      <c r="AB94" s="2079"/>
      <c r="AC94" s="2079"/>
      <c r="AD94" s="2079"/>
      <c r="AE94" s="2079"/>
      <c r="AF94" s="2079"/>
      <c r="AG94" s="2079"/>
    </row>
    <row r="95" spans="5:33" s="2115" customFormat="1" ht="15.75">
      <c r="E95" s="2065"/>
      <c r="F95" s="2065"/>
      <c r="G95" s="2065"/>
      <c r="H95" s="2078"/>
      <c r="I95" s="2078"/>
      <c r="J95" s="2078"/>
      <c r="K95" s="2078"/>
      <c r="L95" s="2078"/>
      <c r="M95" s="2078"/>
      <c r="N95" s="2078"/>
      <c r="O95" s="2079"/>
      <c r="P95" s="2079"/>
      <c r="Q95" s="2079"/>
      <c r="R95" s="2079"/>
      <c r="S95" s="2079"/>
      <c r="T95" s="2079"/>
      <c r="U95" s="2079"/>
      <c r="V95" s="2079"/>
      <c r="W95" s="2079"/>
      <c r="X95" s="2079"/>
      <c r="Y95" s="2079"/>
      <c r="Z95" s="2079"/>
      <c r="AA95" s="2079"/>
      <c r="AB95" s="2079"/>
      <c r="AC95" s="2079"/>
      <c r="AD95" s="2079"/>
      <c r="AE95" s="2079"/>
      <c r="AF95" s="2079"/>
      <c r="AG95" s="2079"/>
    </row>
    <row r="96" spans="5:33" s="2115" customFormat="1" ht="15.75">
      <c r="E96" s="2065"/>
      <c r="F96" s="2065"/>
      <c r="G96" s="2065"/>
      <c r="H96" s="2078"/>
      <c r="I96" s="2078"/>
      <c r="J96" s="2078"/>
      <c r="K96" s="2078"/>
      <c r="L96" s="2078"/>
      <c r="M96" s="2078"/>
      <c r="N96" s="2078"/>
      <c r="O96" s="2079"/>
      <c r="P96" s="2079"/>
      <c r="Q96" s="2079"/>
      <c r="R96" s="2079"/>
      <c r="S96" s="2079"/>
      <c r="T96" s="2079"/>
      <c r="U96" s="2079"/>
      <c r="V96" s="2079"/>
      <c r="W96" s="2079"/>
      <c r="X96" s="2079"/>
      <c r="Y96" s="2079"/>
      <c r="Z96" s="2079"/>
      <c r="AA96" s="2079"/>
      <c r="AB96" s="2079"/>
      <c r="AC96" s="2079"/>
      <c r="AD96" s="2079"/>
      <c r="AE96" s="2079"/>
      <c r="AF96" s="2079"/>
      <c r="AG96" s="2079"/>
    </row>
    <row r="97" spans="5:33" s="2115" customFormat="1" ht="15.75">
      <c r="E97" s="2065"/>
      <c r="F97" s="2065"/>
      <c r="G97" s="2065"/>
      <c r="H97" s="2078"/>
      <c r="I97" s="2078"/>
      <c r="J97" s="2078"/>
      <c r="K97" s="2078"/>
      <c r="L97" s="2078"/>
      <c r="M97" s="2078"/>
      <c r="N97" s="2078"/>
      <c r="O97" s="2079"/>
      <c r="P97" s="2079"/>
      <c r="Q97" s="2079"/>
      <c r="R97" s="2079"/>
      <c r="S97" s="2079"/>
      <c r="T97" s="2079"/>
      <c r="U97" s="2079"/>
      <c r="V97" s="2079"/>
      <c r="W97" s="2079"/>
      <c r="X97" s="2079"/>
      <c r="Y97" s="2079"/>
      <c r="Z97" s="2079"/>
      <c r="AA97" s="2079"/>
      <c r="AB97" s="2079"/>
      <c r="AC97" s="2079"/>
      <c r="AD97" s="2079"/>
      <c r="AE97" s="2079"/>
      <c r="AF97" s="2079"/>
      <c r="AG97" s="2079"/>
    </row>
    <row r="98" spans="5:33" s="2115" customFormat="1" ht="15.75">
      <c r="E98" s="2065"/>
      <c r="F98" s="2065"/>
      <c r="G98" s="2065"/>
      <c r="H98" s="2078"/>
      <c r="I98" s="2078"/>
      <c r="J98" s="2078"/>
      <c r="K98" s="2078"/>
      <c r="L98" s="2078"/>
      <c r="M98" s="2078"/>
      <c r="N98" s="2078"/>
      <c r="O98" s="2079"/>
      <c r="P98" s="2079"/>
      <c r="Q98" s="2079"/>
      <c r="R98" s="2079"/>
      <c r="S98" s="2079"/>
      <c r="T98" s="2079"/>
      <c r="U98" s="2079"/>
      <c r="V98" s="2079"/>
      <c r="W98" s="2079"/>
      <c r="X98" s="2079"/>
      <c r="Y98" s="2079"/>
      <c r="Z98" s="2079"/>
      <c r="AA98" s="2079"/>
      <c r="AB98" s="2079"/>
      <c r="AC98" s="2079"/>
      <c r="AD98" s="2079"/>
      <c r="AE98" s="2079"/>
      <c r="AF98" s="2079"/>
      <c r="AG98" s="2079"/>
    </row>
    <row r="99" spans="5:33" s="2115" customFormat="1" ht="15.75">
      <c r="E99" s="2065"/>
      <c r="F99" s="2065"/>
      <c r="G99" s="2065"/>
      <c r="H99" s="2078"/>
      <c r="I99" s="2078"/>
      <c r="J99" s="2078"/>
      <c r="K99" s="2078"/>
      <c r="L99" s="2078"/>
      <c r="M99" s="2078"/>
      <c r="N99" s="2078"/>
      <c r="O99" s="2079"/>
      <c r="P99" s="2079"/>
      <c r="Q99" s="2079"/>
      <c r="R99" s="2079"/>
      <c r="S99" s="2079"/>
      <c r="T99" s="2079"/>
      <c r="U99" s="2079"/>
      <c r="V99" s="2079"/>
      <c r="W99" s="2079"/>
      <c r="X99" s="2079"/>
      <c r="Y99" s="2079"/>
      <c r="Z99" s="2079"/>
      <c r="AA99" s="2079"/>
      <c r="AB99" s="2079"/>
      <c r="AC99" s="2079"/>
      <c r="AD99" s="2079"/>
      <c r="AE99" s="2079"/>
      <c r="AF99" s="2079"/>
      <c r="AG99" s="2079"/>
    </row>
    <row r="100" spans="5:33" s="2115" customFormat="1" ht="15.75">
      <c r="E100" s="2065"/>
      <c r="F100" s="2065"/>
      <c r="G100" s="2065"/>
      <c r="H100" s="2078"/>
      <c r="I100" s="2078"/>
      <c r="J100" s="2078"/>
      <c r="K100" s="2078"/>
      <c r="L100" s="2078"/>
      <c r="M100" s="2078"/>
      <c r="N100" s="2078"/>
      <c r="O100" s="2079"/>
      <c r="P100" s="2079"/>
      <c r="Q100" s="2079"/>
      <c r="R100" s="2079"/>
      <c r="S100" s="2079"/>
      <c r="T100" s="2079"/>
      <c r="U100" s="2079"/>
      <c r="V100" s="2079"/>
      <c r="W100" s="2079"/>
      <c r="X100" s="2079"/>
      <c r="Y100" s="2079"/>
      <c r="Z100" s="2079"/>
      <c r="AA100" s="2079"/>
      <c r="AB100" s="2079"/>
      <c r="AC100" s="2079"/>
      <c r="AD100" s="2079"/>
      <c r="AE100" s="2079"/>
      <c r="AF100" s="2079"/>
      <c r="AG100" s="2079"/>
    </row>
    <row r="101" spans="5:33" s="2115" customFormat="1" ht="15.75">
      <c r="E101" s="2065"/>
      <c r="F101" s="2065"/>
      <c r="G101" s="2065"/>
      <c r="H101" s="2078"/>
      <c r="I101" s="2078"/>
      <c r="J101" s="2078"/>
      <c r="K101" s="2078"/>
      <c r="L101" s="2078"/>
      <c r="M101" s="2078"/>
      <c r="N101" s="2078"/>
      <c r="O101" s="2079"/>
      <c r="P101" s="2079"/>
      <c r="Q101" s="2079"/>
      <c r="R101" s="2079"/>
      <c r="S101" s="2079"/>
      <c r="T101" s="2079"/>
      <c r="U101" s="2079"/>
      <c r="V101" s="2079"/>
      <c r="W101" s="2079"/>
      <c r="X101" s="2079"/>
      <c r="Y101" s="2079"/>
      <c r="Z101" s="2079"/>
      <c r="AA101" s="2079"/>
      <c r="AB101" s="2079"/>
      <c r="AC101" s="2079"/>
      <c r="AD101" s="2079"/>
      <c r="AE101" s="2079"/>
      <c r="AF101" s="2079"/>
      <c r="AG101" s="2079"/>
    </row>
    <row r="102" spans="5:33" s="2115" customFormat="1" ht="15.75">
      <c r="E102" s="2065"/>
      <c r="F102" s="2065"/>
      <c r="G102" s="2065"/>
      <c r="H102" s="2078"/>
      <c r="I102" s="2078"/>
      <c r="J102" s="2078"/>
      <c r="K102" s="2078"/>
      <c r="L102" s="2078"/>
      <c r="M102" s="2078"/>
      <c r="N102" s="2078"/>
      <c r="O102" s="2079"/>
      <c r="P102" s="2079"/>
      <c r="Q102" s="2079"/>
      <c r="R102" s="2079"/>
      <c r="S102" s="2079"/>
      <c r="T102" s="2079"/>
      <c r="U102" s="2079"/>
      <c r="V102" s="2079"/>
      <c r="W102" s="2079"/>
      <c r="X102" s="2079"/>
      <c r="Y102" s="2079"/>
      <c r="Z102" s="2079"/>
      <c r="AA102" s="2079"/>
      <c r="AB102" s="2079"/>
      <c r="AC102" s="2079"/>
      <c r="AD102" s="2079"/>
      <c r="AE102" s="2079"/>
      <c r="AF102" s="2079"/>
      <c r="AG102" s="2079"/>
    </row>
    <row r="103" spans="5:33" s="2115" customFormat="1" ht="15.75">
      <c r="E103" s="2065"/>
      <c r="F103" s="2065"/>
      <c r="G103" s="2065"/>
      <c r="H103" s="2078"/>
      <c r="I103" s="2078"/>
      <c r="J103" s="2078"/>
      <c r="K103" s="2078"/>
      <c r="L103" s="2078"/>
      <c r="M103" s="2078"/>
      <c r="N103" s="2078"/>
      <c r="O103" s="2079"/>
      <c r="P103" s="2079"/>
      <c r="Q103" s="2079"/>
      <c r="R103" s="2079"/>
      <c r="S103" s="2079"/>
      <c r="T103" s="2079"/>
      <c r="U103" s="2079"/>
      <c r="V103" s="2079"/>
      <c r="W103" s="2079"/>
      <c r="X103" s="2079"/>
      <c r="Y103" s="2079"/>
      <c r="Z103" s="2079"/>
      <c r="AA103" s="2079"/>
      <c r="AB103" s="2079"/>
      <c r="AC103" s="2079"/>
      <c r="AD103" s="2079"/>
      <c r="AE103" s="2079"/>
      <c r="AF103" s="2079"/>
      <c r="AG103" s="2079"/>
    </row>
    <row r="104" spans="5:33" s="2115" customFormat="1" ht="15.75">
      <c r="E104" s="2065"/>
      <c r="F104" s="2065"/>
      <c r="G104" s="2065"/>
      <c r="H104" s="2078"/>
      <c r="I104" s="2078"/>
      <c r="J104" s="2078"/>
      <c r="K104" s="2078"/>
      <c r="L104" s="2078"/>
      <c r="M104" s="2078"/>
      <c r="N104" s="2078"/>
      <c r="O104" s="2079"/>
      <c r="P104" s="2079"/>
      <c r="Q104" s="2079"/>
      <c r="R104" s="2079"/>
      <c r="S104" s="2079"/>
      <c r="T104" s="2079"/>
      <c r="U104" s="2079"/>
      <c r="V104" s="2079"/>
      <c r="W104" s="2079"/>
      <c r="X104" s="2079"/>
      <c r="Y104" s="2079"/>
      <c r="Z104" s="2079"/>
      <c r="AA104" s="2079"/>
      <c r="AB104" s="2079"/>
      <c r="AC104" s="2079"/>
      <c r="AD104" s="2079"/>
      <c r="AE104" s="2079"/>
      <c r="AF104" s="2079"/>
      <c r="AG104" s="2079"/>
    </row>
    <row r="105" spans="5:33" s="2115" customFormat="1" ht="15.75">
      <c r="E105" s="2065"/>
      <c r="F105" s="2065"/>
      <c r="G105" s="2065"/>
      <c r="H105" s="2078"/>
      <c r="I105" s="2078"/>
      <c r="J105" s="2078"/>
      <c r="K105" s="2078"/>
      <c r="L105" s="2078"/>
      <c r="M105" s="2078"/>
      <c r="N105" s="2078"/>
      <c r="O105" s="2079"/>
      <c r="P105" s="2079"/>
      <c r="Q105" s="2079"/>
      <c r="R105" s="2079"/>
      <c r="S105" s="2079"/>
      <c r="T105" s="2079"/>
      <c r="U105" s="2079"/>
      <c r="V105" s="2079"/>
      <c r="W105" s="2079"/>
      <c r="X105" s="2079"/>
      <c r="Y105" s="2079"/>
      <c r="Z105" s="2079"/>
      <c r="AA105" s="2079"/>
      <c r="AB105" s="2079"/>
      <c r="AC105" s="2079"/>
      <c r="AD105" s="2079"/>
      <c r="AE105" s="2079"/>
      <c r="AF105" s="2079"/>
      <c r="AG105" s="2079"/>
    </row>
    <row r="106" spans="5:33" s="2115" customFormat="1" ht="15.75">
      <c r="E106" s="2065"/>
      <c r="F106" s="2065"/>
      <c r="G106" s="2065"/>
      <c r="H106" s="2078"/>
      <c r="I106" s="2078"/>
      <c r="J106" s="2078"/>
      <c r="K106" s="2078"/>
      <c r="L106" s="2078"/>
      <c r="M106" s="2078"/>
      <c r="N106" s="2078"/>
      <c r="O106" s="2079"/>
      <c r="P106" s="2079"/>
      <c r="Q106" s="2079"/>
      <c r="R106" s="2079"/>
      <c r="S106" s="2079"/>
      <c r="T106" s="2079"/>
      <c r="U106" s="2079"/>
      <c r="V106" s="2079"/>
      <c r="W106" s="2079"/>
      <c r="X106" s="2079"/>
      <c r="Y106" s="2079"/>
      <c r="Z106" s="2079"/>
      <c r="AA106" s="2079"/>
      <c r="AB106" s="2079"/>
      <c r="AC106" s="2079"/>
      <c r="AD106" s="2079"/>
      <c r="AE106" s="2079"/>
      <c r="AF106" s="2079"/>
      <c r="AG106" s="2079"/>
    </row>
    <row r="107" spans="5:33" s="2115" customFormat="1" ht="15.75">
      <c r="E107" s="2065"/>
      <c r="F107" s="2065"/>
      <c r="G107" s="2065"/>
      <c r="H107" s="2078"/>
      <c r="I107" s="2078"/>
      <c r="J107" s="2078"/>
      <c r="K107" s="2078"/>
      <c r="L107" s="2078"/>
      <c r="M107" s="2078"/>
      <c r="N107" s="2078"/>
      <c r="O107" s="2079"/>
      <c r="P107" s="2079"/>
      <c r="Q107" s="2079"/>
      <c r="R107" s="2079"/>
      <c r="S107" s="2079"/>
      <c r="T107" s="2079"/>
      <c r="U107" s="2079"/>
      <c r="V107" s="2079"/>
      <c r="W107" s="2079"/>
      <c r="X107" s="2079"/>
      <c r="Y107" s="2079"/>
      <c r="Z107" s="2079"/>
      <c r="AA107" s="2079"/>
      <c r="AB107" s="2079"/>
      <c r="AC107" s="2079"/>
      <c r="AD107" s="2079"/>
      <c r="AE107" s="2079"/>
      <c r="AF107" s="2079"/>
      <c r="AG107" s="2079"/>
    </row>
    <row r="108" spans="5:33" s="2115" customFormat="1" ht="15.75">
      <c r="E108" s="2065"/>
      <c r="F108" s="2065"/>
      <c r="G108" s="2065"/>
      <c r="H108" s="2078"/>
      <c r="I108" s="2078"/>
      <c r="J108" s="2078"/>
      <c r="K108" s="2078"/>
      <c r="L108" s="2078"/>
      <c r="M108" s="2078"/>
      <c r="N108" s="2078"/>
      <c r="O108" s="2079"/>
      <c r="P108" s="2079"/>
      <c r="Q108" s="2079"/>
      <c r="R108" s="2079"/>
      <c r="S108" s="2079"/>
      <c r="T108" s="2079"/>
      <c r="U108" s="2079"/>
      <c r="V108" s="2079"/>
      <c r="W108" s="2079"/>
      <c r="X108" s="2079"/>
      <c r="Y108" s="2079"/>
      <c r="Z108" s="2079"/>
      <c r="AA108" s="2079"/>
      <c r="AB108" s="2079"/>
      <c r="AC108" s="2079"/>
      <c r="AD108" s="2079"/>
      <c r="AE108" s="2079"/>
      <c r="AF108" s="2079"/>
      <c r="AG108" s="2079"/>
    </row>
    <row r="109" spans="5:33" s="2115" customFormat="1" ht="15.75">
      <c r="E109" s="2065"/>
      <c r="F109" s="2065"/>
      <c r="G109" s="2065"/>
      <c r="H109" s="2078"/>
      <c r="I109" s="2078"/>
      <c r="J109" s="2078"/>
      <c r="K109" s="2078"/>
      <c r="L109" s="2078"/>
      <c r="M109" s="2078"/>
      <c r="N109" s="2078"/>
      <c r="O109" s="2079"/>
      <c r="P109" s="2079"/>
      <c r="Q109" s="2079"/>
      <c r="R109" s="2079"/>
      <c r="S109" s="2079"/>
      <c r="T109" s="2079"/>
      <c r="U109" s="2079"/>
      <c r="V109" s="2079"/>
      <c r="W109" s="2079"/>
      <c r="X109" s="2079"/>
      <c r="Y109" s="2079"/>
      <c r="Z109" s="2079"/>
      <c r="AA109" s="2079"/>
      <c r="AB109" s="2079"/>
      <c r="AC109" s="2079"/>
      <c r="AD109" s="2079"/>
      <c r="AE109" s="2079"/>
      <c r="AF109" s="2079"/>
      <c r="AG109" s="2079"/>
    </row>
    <row r="110" spans="5:33" s="2115" customFormat="1" ht="15.75">
      <c r="E110" s="2065"/>
      <c r="F110" s="2065"/>
      <c r="G110" s="2065"/>
      <c r="H110" s="2078"/>
      <c r="I110" s="2078"/>
      <c r="J110" s="2078"/>
      <c r="K110" s="2078"/>
      <c r="L110" s="2078"/>
      <c r="M110" s="2078"/>
      <c r="N110" s="2078"/>
      <c r="O110" s="2079"/>
      <c r="P110" s="2079"/>
      <c r="Q110" s="2079"/>
      <c r="R110" s="2079"/>
      <c r="S110" s="2079"/>
      <c r="T110" s="2079"/>
      <c r="U110" s="2079"/>
      <c r="V110" s="2079"/>
      <c r="W110" s="2079"/>
      <c r="X110" s="2079"/>
      <c r="Y110" s="2079"/>
      <c r="Z110" s="2079"/>
      <c r="AA110" s="2079"/>
      <c r="AB110" s="2079"/>
      <c r="AC110" s="2079"/>
      <c r="AD110" s="2079"/>
      <c r="AE110" s="2079"/>
      <c r="AF110" s="2079"/>
      <c r="AG110" s="2079"/>
    </row>
    <row r="111" spans="5:33" s="2115" customFormat="1" ht="15.75">
      <c r="E111" s="2065"/>
      <c r="F111" s="2065"/>
      <c r="G111" s="2065"/>
      <c r="H111" s="2078"/>
      <c r="I111" s="2078"/>
      <c r="J111" s="2078"/>
      <c r="K111" s="2078"/>
      <c r="L111" s="2078"/>
      <c r="M111" s="2078"/>
      <c r="N111" s="2078"/>
      <c r="O111" s="2079"/>
      <c r="P111" s="2079"/>
      <c r="Q111" s="2079"/>
      <c r="R111" s="2079"/>
      <c r="S111" s="2079"/>
      <c r="T111" s="2079"/>
      <c r="U111" s="2079"/>
      <c r="V111" s="2079"/>
      <c r="W111" s="2079"/>
      <c r="X111" s="2079"/>
      <c r="Y111" s="2079"/>
      <c r="Z111" s="2079"/>
      <c r="AA111" s="2079"/>
      <c r="AB111" s="2079"/>
      <c r="AC111" s="2079"/>
      <c r="AD111" s="2079"/>
      <c r="AE111" s="2079"/>
      <c r="AF111" s="2079"/>
      <c r="AG111" s="2079"/>
    </row>
    <row r="112" spans="5:33" s="2115" customFormat="1" ht="15.75">
      <c r="E112" s="2065"/>
      <c r="F112" s="2065"/>
      <c r="G112" s="2065"/>
      <c r="H112" s="2078"/>
      <c r="I112" s="2078"/>
      <c r="J112" s="2078"/>
      <c r="K112" s="2078"/>
      <c r="L112" s="2078"/>
      <c r="M112" s="2078"/>
      <c r="N112" s="2078"/>
      <c r="O112" s="2079"/>
      <c r="P112" s="2079"/>
      <c r="Q112" s="2079"/>
      <c r="R112" s="2079"/>
      <c r="S112" s="2079"/>
      <c r="T112" s="2079"/>
      <c r="U112" s="2079"/>
      <c r="V112" s="2079"/>
      <c r="W112" s="2079"/>
      <c r="X112" s="2079"/>
      <c r="Y112" s="2079"/>
      <c r="Z112" s="2079"/>
      <c r="AA112" s="2079"/>
      <c r="AB112" s="2079"/>
      <c r="AC112" s="2079"/>
      <c r="AD112" s="2079"/>
      <c r="AE112" s="2079"/>
      <c r="AF112" s="2079"/>
      <c r="AG112" s="2079"/>
    </row>
    <row r="113" spans="5:33" s="2115" customFormat="1" ht="15.75">
      <c r="E113" s="2065"/>
      <c r="F113" s="2065"/>
      <c r="G113" s="2065"/>
      <c r="H113" s="2078"/>
      <c r="I113" s="2078"/>
      <c r="J113" s="2078"/>
      <c r="K113" s="2078"/>
      <c r="L113" s="2078"/>
      <c r="M113" s="2078"/>
      <c r="N113" s="2078"/>
      <c r="O113" s="2079"/>
      <c r="P113" s="2079"/>
      <c r="Q113" s="2079"/>
      <c r="R113" s="2079"/>
      <c r="S113" s="2079"/>
      <c r="T113" s="2079"/>
      <c r="U113" s="2079"/>
      <c r="V113" s="2079"/>
      <c r="W113" s="2079"/>
      <c r="X113" s="2079"/>
      <c r="Y113" s="2079"/>
      <c r="Z113" s="2079"/>
      <c r="AA113" s="2079"/>
      <c r="AB113" s="2079"/>
      <c r="AC113" s="2079"/>
      <c r="AD113" s="2079"/>
      <c r="AE113" s="2079"/>
      <c r="AF113" s="2079"/>
      <c r="AG113" s="2079"/>
    </row>
    <row r="114" spans="5:33" s="2115" customFormat="1" ht="15.75">
      <c r="E114" s="2065"/>
      <c r="F114" s="2065"/>
      <c r="G114" s="2065"/>
      <c r="H114" s="2078"/>
      <c r="I114" s="2078"/>
      <c r="J114" s="2078"/>
      <c r="K114" s="2078"/>
      <c r="L114" s="2078"/>
      <c r="M114" s="2078"/>
      <c r="N114" s="2078"/>
      <c r="O114" s="2079"/>
      <c r="P114" s="2079"/>
      <c r="Q114" s="2079"/>
      <c r="R114" s="2079"/>
      <c r="S114" s="2079"/>
      <c r="T114" s="2079"/>
      <c r="U114" s="2079"/>
      <c r="V114" s="2079"/>
      <c r="W114" s="2079"/>
      <c r="X114" s="2079"/>
      <c r="Y114" s="2079"/>
      <c r="Z114" s="2079"/>
      <c r="AA114" s="2079"/>
      <c r="AB114" s="2079"/>
      <c r="AC114" s="2079"/>
      <c r="AD114" s="2079"/>
      <c r="AE114" s="2079"/>
      <c r="AF114" s="2079"/>
      <c r="AG114" s="2079"/>
    </row>
    <row r="115" spans="5:33" s="2115" customFormat="1" ht="15.75">
      <c r="E115" s="2065"/>
      <c r="F115" s="2065"/>
      <c r="G115" s="2065"/>
      <c r="H115" s="2078"/>
      <c r="I115" s="2078"/>
      <c r="J115" s="2078"/>
      <c r="K115" s="2078"/>
      <c r="L115" s="2078"/>
      <c r="M115" s="2078"/>
      <c r="N115" s="2078"/>
      <c r="O115" s="2079"/>
      <c r="P115" s="2079"/>
      <c r="Q115" s="2079"/>
      <c r="R115" s="2079"/>
      <c r="S115" s="2079"/>
      <c r="T115" s="2079"/>
      <c r="U115" s="2079"/>
      <c r="V115" s="2079"/>
      <c r="W115" s="2079"/>
      <c r="X115" s="2079"/>
      <c r="Y115" s="2079"/>
      <c r="Z115" s="2079"/>
      <c r="AA115" s="2079"/>
      <c r="AB115" s="2079"/>
      <c r="AC115" s="2079"/>
      <c r="AD115" s="2079"/>
      <c r="AE115" s="2079"/>
      <c r="AF115" s="2079"/>
      <c r="AG115" s="2079"/>
    </row>
    <row r="116" spans="2:33" ht="15.75">
      <c r="B116" s="2116"/>
      <c r="C116" s="2116"/>
      <c r="D116" s="2116"/>
      <c r="E116" s="2065"/>
      <c r="F116" s="2065"/>
      <c r="H116" s="2078"/>
      <c r="I116" s="2078"/>
      <c r="J116" s="2078"/>
      <c r="K116" s="2078"/>
      <c r="L116" s="2078"/>
      <c r="M116" s="2078"/>
      <c r="N116" s="2078"/>
      <c r="O116" s="2117"/>
      <c r="P116" s="2117"/>
      <c r="Q116" s="2117"/>
      <c r="R116" s="2117"/>
      <c r="S116" s="2117"/>
      <c r="T116" s="2117"/>
      <c r="U116" s="2117"/>
      <c r="V116" s="2117"/>
      <c r="W116" s="2117"/>
      <c r="X116" s="2117"/>
      <c r="Y116" s="2117"/>
      <c r="Z116" s="2117"/>
      <c r="AA116" s="2117"/>
      <c r="AB116" s="2117"/>
      <c r="AC116" s="2117"/>
      <c r="AD116" s="2117"/>
      <c r="AE116" s="2117"/>
      <c r="AF116" s="2117"/>
      <c r="AG116" s="2117"/>
    </row>
    <row r="117" spans="2:33" ht="15.75">
      <c r="B117" s="2116"/>
      <c r="C117" s="2116"/>
      <c r="D117" s="2116"/>
      <c r="E117" s="2065"/>
      <c r="F117" s="2065"/>
      <c r="H117" s="2078"/>
      <c r="I117" s="2078"/>
      <c r="J117" s="2078"/>
      <c r="K117" s="2078"/>
      <c r="L117" s="2078"/>
      <c r="M117" s="2078"/>
      <c r="N117" s="2078"/>
      <c r="O117" s="2117"/>
      <c r="P117" s="2117"/>
      <c r="Q117" s="2117"/>
      <c r="R117" s="2117"/>
      <c r="S117" s="2117"/>
      <c r="T117" s="2117"/>
      <c r="U117" s="2117"/>
      <c r="V117" s="2117"/>
      <c r="W117" s="2117"/>
      <c r="X117" s="2117"/>
      <c r="Y117" s="2117"/>
      <c r="Z117" s="2117"/>
      <c r="AA117" s="2117"/>
      <c r="AB117" s="2117"/>
      <c r="AC117" s="2117"/>
      <c r="AD117" s="2117"/>
      <c r="AE117" s="2117"/>
      <c r="AF117" s="2117"/>
      <c r="AG117" s="2117"/>
    </row>
    <row r="118" spans="2:33" ht="15.75">
      <c r="B118" s="2116"/>
      <c r="C118" s="2116"/>
      <c r="D118" s="2116"/>
      <c r="E118" s="2065"/>
      <c r="F118" s="2065"/>
      <c r="H118" s="2078"/>
      <c r="I118" s="2078"/>
      <c r="J118" s="2078"/>
      <c r="K118" s="2078"/>
      <c r="L118" s="2078"/>
      <c r="M118" s="2078"/>
      <c r="N118" s="2078"/>
      <c r="O118" s="2117"/>
      <c r="P118" s="2117"/>
      <c r="Q118" s="2117"/>
      <c r="R118" s="2117"/>
      <c r="S118" s="2117"/>
      <c r="T118" s="2117"/>
      <c r="U118" s="2117"/>
      <c r="V118" s="2117"/>
      <c r="W118" s="2117"/>
      <c r="X118" s="2117"/>
      <c r="Y118" s="2117"/>
      <c r="Z118" s="2117"/>
      <c r="AA118" s="2117"/>
      <c r="AB118" s="2117"/>
      <c r="AC118" s="2117"/>
      <c r="AD118" s="2117"/>
      <c r="AE118" s="2117"/>
      <c r="AF118" s="2117"/>
      <c r="AG118" s="2117"/>
    </row>
    <row r="119" spans="2:33" ht="15.75">
      <c r="B119" s="2116"/>
      <c r="C119" s="2116"/>
      <c r="D119" s="2116"/>
      <c r="E119" s="2065"/>
      <c r="F119" s="2065"/>
      <c r="H119" s="2078"/>
      <c r="I119" s="2078"/>
      <c r="J119" s="2078"/>
      <c r="K119" s="2078"/>
      <c r="L119" s="2078"/>
      <c r="M119" s="2078"/>
      <c r="N119" s="2078"/>
      <c r="O119" s="2117"/>
      <c r="P119" s="2117"/>
      <c r="Q119" s="2117"/>
      <c r="R119" s="2117"/>
      <c r="S119" s="2117"/>
      <c r="T119" s="2117"/>
      <c r="U119" s="2117"/>
      <c r="V119" s="2117"/>
      <c r="W119" s="2117"/>
      <c r="X119" s="2117"/>
      <c r="Y119" s="2117"/>
      <c r="Z119" s="2117"/>
      <c r="AA119" s="2117"/>
      <c r="AB119" s="2117"/>
      <c r="AC119" s="2117"/>
      <c r="AD119" s="2117"/>
      <c r="AE119" s="2117"/>
      <c r="AF119" s="2117"/>
      <c r="AG119" s="2117"/>
    </row>
    <row r="120" spans="2:33" ht="15.75">
      <c r="B120" s="2116"/>
      <c r="C120" s="2116"/>
      <c r="D120" s="2116"/>
      <c r="E120" s="2065"/>
      <c r="F120" s="2065"/>
      <c r="H120" s="2078"/>
      <c r="I120" s="2078"/>
      <c r="J120" s="2078"/>
      <c r="K120" s="2078"/>
      <c r="L120" s="2078"/>
      <c r="M120" s="2078"/>
      <c r="N120" s="2078"/>
      <c r="O120" s="2117"/>
      <c r="P120" s="2117"/>
      <c r="Q120" s="2117"/>
      <c r="R120" s="2117"/>
      <c r="S120" s="2117"/>
      <c r="T120" s="2117"/>
      <c r="U120" s="2117"/>
      <c r="V120" s="2117"/>
      <c r="W120" s="2117"/>
      <c r="X120" s="2117"/>
      <c r="Y120" s="2117"/>
      <c r="Z120" s="2117"/>
      <c r="AA120" s="2117"/>
      <c r="AB120" s="2117"/>
      <c r="AC120" s="2117"/>
      <c r="AD120" s="2117"/>
      <c r="AE120" s="2117"/>
      <c r="AF120" s="2117"/>
      <c r="AG120" s="2117"/>
    </row>
    <row r="121" spans="2:33" ht="15.75">
      <c r="B121" s="2116"/>
      <c r="C121" s="2116"/>
      <c r="D121" s="2116"/>
      <c r="E121" s="2065"/>
      <c r="F121" s="2065"/>
      <c r="H121" s="2078"/>
      <c r="I121" s="2078"/>
      <c r="J121" s="2078"/>
      <c r="K121" s="2078"/>
      <c r="L121" s="2078"/>
      <c r="M121" s="2078"/>
      <c r="N121" s="2078"/>
      <c r="O121" s="2117"/>
      <c r="P121" s="2117"/>
      <c r="Q121" s="2117"/>
      <c r="R121" s="2117"/>
      <c r="S121" s="2117"/>
      <c r="T121" s="2117"/>
      <c r="U121" s="2117"/>
      <c r="V121" s="2117"/>
      <c r="W121" s="2117"/>
      <c r="X121" s="2117"/>
      <c r="Y121" s="2117"/>
      <c r="Z121" s="2117"/>
      <c r="AA121" s="2117"/>
      <c r="AB121" s="2117"/>
      <c r="AC121" s="2117"/>
      <c r="AD121" s="2117"/>
      <c r="AE121" s="2117"/>
      <c r="AF121" s="2117"/>
      <c r="AG121" s="2117"/>
    </row>
    <row r="122" spans="2:33" ht="15.75">
      <c r="B122" s="2116"/>
      <c r="C122" s="2116"/>
      <c r="D122" s="2116"/>
      <c r="E122" s="2065"/>
      <c r="F122" s="2065"/>
      <c r="H122" s="2078"/>
      <c r="I122" s="2078"/>
      <c r="J122" s="2078"/>
      <c r="K122" s="2078"/>
      <c r="L122" s="2078"/>
      <c r="M122" s="2078"/>
      <c r="N122" s="2078"/>
      <c r="O122" s="2117"/>
      <c r="P122" s="2117"/>
      <c r="Q122" s="2117"/>
      <c r="R122" s="2117"/>
      <c r="S122" s="2117"/>
      <c r="T122" s="2117"/>
      <c r="U122" s="2117"/>
      <c r="V122" s="2117"/>
      <c r="W122" s="2117"/>
      <c r="X122" s="2117"/>
      <c r="Y122" s="2117"/>
      <c r="Z122" s="2117"/>
      <c r="AA122" s="2117"/>
      <c r="AB122" s="2117"/>
      <c r="AC122" s="2117"/>
      <c r="AD122" s="2117"/>
      <c r="AE122" s="2117"/>
      <c r="AF122" s="2117"/>
      <c r="AG122" s="2117"/>
    </row>
    <row r="123" spans="2:33" ht="15.75">
      <c r="B123" s="2116"/>
      <c r="C123" s="2116"/>
      <c r="D123" s="2116"/>
      <c r="E123" s="2065"/>
      <c r="F123" s="2065"/>
      <c r="H123" s="2078"/>
      <c r="I123" s="2078"/>
      <c r="J123" s="2078"/>
      <c r="K123" s="2078"/>
      <c r="L123" s="2078"/>
      <c r="M123" s="2078"/>
      <c r="N123" s="2078"/>
      <c r="O123" s="2117"/>
      <c r="P123" s="2117"/>
      <c r="Q123" s="2117"/>
      <c r="R123" s="2117"/>
      <c r="S123" s="2117"/>
      <c r="T123" s="2117"/>
      <c r="U123" s="2117"/>
      <c r="V123" s="2117"/>
      <c r="W123" s="2117"/>
      <c r="X123" s="2117"/>
      <c r="Y123" s="2117"/>
      <c r="Z123" s="2117"/>
      <c r="AA123" s="2117"/>
      <c r="AB123" s="2117"/>
      <c r="AC123" s="2117"/>
      <c r="AD123" s="2117"/>
      <c r="AE123" s="2117"/>
      <c r="AF123" s="2117"/>
      <c r="AG123" s="2117"/>
    </row>
    <row r="124" spans="2:33" ht="15.75">
      <c r="B124" s="2116"/>
      <c r="C124" s="2116"/>
      <c r="D124" s="2116"/>
      <c r="E124" s="2065"/>
      <c r="F124" s="2065"/>
      <c r="H124" s="2078"/>
      <c r="I124" s="2078"/>
      <c r="J124" s="2078"/>
      <c r="K124" s="2078"/>
      <c r="L124" s="2078"/>
      <c r="M124" s="2078"/>
      <c r="N124" s="2078"/>
      <c r="O124" s="2117"/>
      <c r="P124" s="2117"/>
      <c r="Q124" s="2117"/>
      <c r="R124" s="2117"/>
      <c r="S124" s="2117"/>
      <c r="T124" s="2117"/>
      <c r="U124" s="2117"/>
      <c r="V124" s="2117"/>
      <c r="W124" s="2117"/>
      <c r="X124" s="2117"/>
      <c r="Y124" s="2117"/>
      <c r="Z124" s="2117"/>
      <c r="AA124" s="2117"/>
      <c r="AB124" s="2117"/>
      <c r="AC124" s="2117"/>
      <c r="AD124" s="2117"/>
      <c r="AE124" s="2117"/>
      <c r="AF124" s="2117"/>
      <c r="AG124" s="2117"/>
    </row>
    <row r="125" spans="2:33" ht="15.75">
      <c r="B125" s="2116"/>
      <c r="C125" s="2116"/>
      <c r="D125" s="2116"/>
      <c r="E125" s="2065"/>
      <c r="F125" s="2065"/>
      <c r="H125" s="2078"/>
      <c r="I125" s="2078"/>
      <c r="J125" s="2078"/>
      <c r="K125" s="2078"/>
      <c r="L125" s="2078"/>
      <c r="M125" s="2078"/>
      <c r="N125" s="2078"/>
      <c r="O125" s="2117"/>
      <c r="P125" s="2117"/>
      <c r="Q125" s="2117"/>
      <c r="R125" s="2117"/>
      <c r="S125" s="2117"/>
      <c r="T125" s="2117"/>
      <c r="U125" s="2117"/>
      <c r="V125" s="2117"/>
      <c r="W125" s="2117"/>
      <c r="X125" s="2117"/>
      <c r="Y125" s="2117"/>
      <c r="Z125" s="2117"/>
      <c r="AA125" s="2117"/>
      <c r="AB125" s="2117"/>
      <c r="AC125" s="2117"/>
      <c r="AD125" s="2117"/>
      <c r="AE125" s="2117"/>
      <c r="AF125" s="2117"/>
      <c r="AG125" s="2117"/>
    </row>
    <row r="126" spans="2:33" ht="15.75">
      <c r="B126" s="2116"/>
      <c r="C126" s="2116"/>
      <c r="D126" s="2116"/>
      <c r="E126" s="2065"/>
      <c r="F126" s="2065"/>
      <c r="H126" s="2078"/>
      <c r="I126" s="2078"/>
      <c r="J126" s="2078"/>
      <c r="K126" s="2078"/>
      <c r="L126" s="2078"/>
      <c r="M126" s="2078"/>
      <c r="N126" s="2078"/>
      <c r="O126" s="2117"/>
      <c r="P126" s="2117"/>
      <c r="Q126" s="2117"/>
      <c r="R126" s="2117"/>
      <c r="S126" s="2117"/>
      <c r="T126" s="2117"/>
      <c r="U126" s="2117"/>
      <c r="V126" s="2117"/>
      <c r="W126" s="2117"/>
      <c r="X126" s="2117"/>
      <c r="Y126" s="2117"/>
      <c r="Z126" s="2117"/>
      <c r="AA126" s="2117"/>
      <c r="AB126" s="2117"/>
      <c r="AC126" s="2117"/>
      <c r="AD126" s="2117"/>
      <c r="AE126" s="2117"/>
      <c r="AF126" s="2117"/>
      <c r="AG126" s="2117"/>
    </row>
    <row r="127" spans="2:33" ht="15.75">
      <c r="B127" s="2116"/>
      <c r="C127" s="2116"/>
      <c r="D127" s="2116"/>
      <c r="E127" s="2065"/>
      <c r="F127" s="2065"/>
      <c r="H127" s="2078"/>
      <c r="I127" s="2078"/>
      <c r="J127" s="2078"/>
      <c r="K127" s="2078"/>
      <c r="L127" s="2078"/>
      <c r="M127" s="2078"/>
      <c r="N127" s="2078"/>
      <c r="O127" s="2117"/>
      <c r="P127" s="2117"/>
      <c r="Q127" s="2117"/>
      <c r="R127" s="2117"/>
      <c r="S127" s="2117"/>
      <c r="T127" s="2117"/>
      <c r="U127" s="2117"/>
      <c r="V127" s="2117"/>
      <c r="W127" s="2117"/>
      <c r="X127" s="2117"/>
      <c r="Y127" s="2117"/>
      <c r="Z127" s="2117"/>
      <c r="AA127" s="2117"/>
      <c r="AB127" s="2117"/>
      <c r="AC127" s="2117"/>
      <c r="AD127" s="2117"/>
      <c r="AE127" s="2117"/>
      <c r="AF127" s="2117"/>
      <c r="AG127" s="2117"/>
    </row>
    <row r="128" spans="2:33" ht="15.75">
      <c r="B128" s="2116"/>
      <c r="C128" s="2116"/>
      <c r="D128" s="2116"/>
      <c r="E128" s="2065"/>
      <c r="F128" s="2065"/>
      <c r="H128" s="2078"/>
      <c r="I128" s="2078"/>
      <c r="J128" s="2078"/>
      <c r="K128" s="2078"/>
      <c r="L128" s="2078"/>
      <c r="M128" s="2078"/>
      <c r="N128" s="2078"/>
      <c r="O128" s="2117"/>
      <c r="P128" s="2117"/>
      <c r="Q128" s="2117"/>
      <c r="R128" s="2117"/>
      <c r="S128" s="2117"/>
      <c r="T128" s="2117"/>
      <c r="U128" s="2117"/>
      <c r="V128" s="2117"/>
      <c r="W128" s="2117"/>
      <c r="X128" s="2117"/>
      <c r="Y128" s="2117"/>
      <c r="Z128" s="2117"/>
      <c r="AA128" s="2117"/>
      <c r="AB128" s="2117"/>
      <c r="AC128" s="2117"/>
      <c r="AD128" s="2117"/>
      <c r="AE128" s="2117"/>
      <c r="AF128" s="2117"/>
      <c r="AG128" s="2117"/>
    </row>
    <row r="129" spans="2:33" ht="15.75">
      <c r="B129" s="2116"/>
      <c r="C129" s="2116"/>
      <c r="D129" s="2116"/>
      <c r="E129" s="2065"/>
      <c r="F129" s="2065"/>
      <c r="H129" s="2078"/>
      <c r="I129" s="2078"/>
      <c r="J129" s="2078"/>
      <c r="K129" s="2078"/>
      <c r="L129" s="2078"/>
      <c r="M129" s="2078"/>
      <c r="N129" s="2078"/>
      <c r="O129" s="2117"/>
      <c r="P129" s="2117"/>
      <c r="Q129" s="2117"/>
      <c r="R129" s="2117"/>
      <c r="S129" s="2117"/>
      <c r="T129" s="2117"/>
      <c r="U129" s="2117"/>
      <c r="V129" s="2117"/>
      <c r="W129" s="2117"/>
      <c r="X129" s="2117"/>
      <c r="Y129" s="2117"/>
      <c r="Z129" s="2117"/>
      <c r="AA129" s="2117"/>
      <c r="AB129" s="2117"/>
      <c r="AC129" s="2117"/>
      <c r="AD129" s="2117"/>
      <c r="AE129" s="2117"/>
      <c r="AF129" s="2117"/>
      <c r="AG129" s="2117"/>
    </row>
    <row r="130" spans="2:33" ht="15.75">
      <c r="B130" s="2116"/>
      <c r="C130" s="2116"/>
      <c r="D130" s="2116"/>
      <c r="E130" s="2065"/>
      <c r="F130" s="2065"/>
      <c r="H130" s="2078"/>
      <c r="I130" s="2078"/>
      <c r="J130" s="2078"/>
      <c r="K130" s="2078"/>
      <c r="L130" s="2078"/>
      <c r="M130" s="2078"/>
      <c r="N130" s="2078"/>
      <c r="O130" s="2117"/>
      <c r="P130" s="2117"/>
      <c r="Q130" s="2117"/>
      <c r="R130" s="2117"/>
      <c r="S130" s="2117"/>
      <c r="T130" s="2117"/>
      <c r="U130" s="2117"/>
      <c r="V130" s="2117"/>
      <c r="W130" s="2117"/>
      <c r="X130" s="2117"/>
      <c r="Y130" s="2117"/>
      <c r="Z130" s="2117"/>
      <c r="AA130" s="2117"/>
      <c r="AB130" s="2117"/>
      <c r="AC130" s="2117"/>
      <c r="AD130" s="2117"/>
      <c r="AE130" s="2117"/>
      <c r="AF130" s="2117"/>
      <c r="AG130" s="2117"/>
    </row>
    <row r="131" spans="2:4" ht="15.75">
      <c r="B131" s="2116"/>
      <c r="C131" s="2116"/>
      <c r="D131" s="2116"/>
    </row>
    <row r="132" spans="2:4" ht="15.75">
      <c r="B132" s="2116"/>
      <c r="C132" s="2116"/>
      <c r="D132" s="2116"/>
    </row>
    <row r="133" spans="2:4" ht="15.75">
      <c r="B133" s="2116"/>
      <c r="C133" s="2116"/>
      <c r="D133" s="2116"/>
    </row>
    <row r="134" spans="2:4" ht="15.75">
      <c r="B134" s="2116"/>
      <c r="C134" s="2116"/>
      <c r="D134" s="2116"/>
    </row>
    <row r="135" spans="2:4" ht="15.75">
      <c r="B135" s="2116"/>
      <c r="C135" s="2116"/>
      <c r="D135" s="2116"/>
    </row>
    <row r="136" spans="2:4" ht="15.75">
      <c r="B136" s="2116"/>
      <c r="C136" s="2116"/>
      <c r="D136" s="2116"/>
    </row>
    <row r="137" spans="2:4" ht="15.75">
      <c r="B137" s="2116"/>
      <c r="C137" s="2116"/>
      <c r="D137" s="2116"/>
    </row>
    <row r="138" spans="2:4" ht="15.75">
      <c r="B138" s="2116"/>
      <c r="C138" s="2116"/>
      <c r="D138" s="2116"/>
    </row>
  </sheetData>
  <sheetProtection selectLockedCells="1" selectUnlockedCells="1"/>
  <mergeCells count="46">
    <mergeCell ref="A1:G1"/>
    <mergeCell ref="A2:G2"/>
    <mergeCell ref="A3:G3"/>
    <mergeCell ref="A4:G4"/>
    <mergeCell ref="A5:G5"/>
    <mergeCell ref="A6:I6"/>
    <mergeCell ref="A7:I7"/>
    <mergeCell ref="A8:I8"/>
    <mergeCell ref="A9:I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BS9:BV9"/>
    <mergeCell ref="BW9:BZ9"/>
    <mergeCell ref="CA9:CD9"/>
    <mergeCell ref="CE9:CH9"/>
    <mergeCell ref="CI9:CL9"/>
    <mergeCell ref="CM9:CP9"/>
    <mergeCell ref="CQ9:CT9"/>
    <mergeCell ref="CU9:CX9"/>
    <mergeCell ref="CY9:DB9"/>
    <mergeCell ref="DC9:DF9"/>
    <mergeCell ref="DG9:DJ9"/>
    <mergeCell ref="DK9:DN9"/>
    <mergeCell ref="DO9:DR9"/>
    <mergeCell ref="DS9:DV9"/>
    <mergeCell ref="DW9:DZ9"/>
    <mergeCell ref="EA9:ED9"/>
    <mergeCell ref="EE9:EH9"/>
    <mergeCell ref="EI9:EL9"/>
    <mergeCell ref="EM9:EP9"/>
    <mergeCell ref="EQ9:ET9"/>
    <mergeCell ref="EU9:EX9"/>
    <mergeCell ref="EY9:FB9"/>
  </mergeCells>
  <printOptions/>
  <pageMargins left="0.7875" right="0.39375" top="0.39375" bottom="0.7875" header="0.5118055555555555" footer="0.5118055555555555"/>
  <pageSetup horizontalDpi="300" verticalDpi="300" orientation="portrait" paperSize="9" scale="85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I369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2062" customWidth="1"/>
    <col min="2" max="2" width="50.625" style="1428" customWidth="1"/>
    <col min="3" max="4" width="10.75390625" style="1428" customWidth="1"/>
    <col min="5" max="5" width="10.25390625" style="1428" customWidth="1"/>
    <col min="6" max="6" width="11.375" style="1428" customWidth="1"/>
    <col min="7" max="7" width="15.75390625" style="2118" customWidth="1"/>
    <col min="8" max="8" width="8.625" style="1428" customWidth="1"/>
    <col min="9" max="9" width="10.75390625" style="2119" customWidth="1"/>
    <col min="10" max="16384" width="9.125" style="1803" customWidth="1"/>
  </cols>
  <sheetData>
    <row r="1" spans="1:9" s="1424" customFormat="1" ht="21" customHeight="1">
      <c r="A1" s="1423" t="s">
        <v>1067</v>
      </c>
      <c r="B1" s="1423"/>
      <c r="C1" s="1423"/>
      <c r="D1" s="1423"/>
      <c r="E1" s="1423"/>
      <c r="F1" s="1423"/>
      <c r="G1" s="1423"/>
      <c r="H1" s="1423"/>
      <c r="I1" s="1423"/>
    </row>
    <row r="2" spans="1:9" s="1424" customFormat="1" ht="20.25" customHeight="1">
      <c r="A2" s="1423" t="s">
        <v>1068</v>
      </c>
      <c r="B2" s="1423"/>
      <c r="C2" s="1423"/>
      <c r="D2" s="1423"/>
      <c r="E2" s="1423"/>
      <c r="F2" s="1423"/>
      <c r="G2" s="1423"/>
      <c r="H2" s="1423"/>
      <c r="I2" s="1423"/>
    </row>
    <row r="3" spans="1:9" s="1420" customFormat="1" ht="15.75" customHeight="1">
      <c r="A3" s="1806" t="s">
        <v>2798</v>
      </c>
      <c r="B3" s="1806"/>
      <c r="C3" s="1806"/>
      <c r="D3" s="1806"/>
      <c r="E3" s="1806"/>
      <c r="F3" s="1806"/>
      <c r="G3" s="1806"/>
      <c r="H3" s="1806"/>
      <c r="I3" s="1806"/>
    </row>
    <row r="4" spans="1:9" s="1420" customFormat="1" ht="16.5" customHeight="1">
      <c r="A4" s="1806" t="s">
        <v>2037</v>
      </c>
      <c r="B4" s="1806"/>
      <c r="C4" s="1806"/>
      <c r="D4" s="1806"/>
      <c r="E4" s="1806"/>
      <c r="F4" s="1806"/>
      <c r="G4" s="1806"/>
      <c r="H4" s="1806"/>
      <c r="I4" s="1806"/>
    </row>
    <row r="5" spans="1:9" s="1420" customFormat="1" ht="19.5" customHeight="1">
      <c r="A5" s="1807" t="s">
        <v>1071</v>
      </c>
      <c r="B5" s="1807"/>
      <c r="C5" s="1807"/>
      <c r="D5" s="1807"/>
      <c r="E5" s="1807"/>
      <c r="F5" s="1807"/>
      <c r="G5" s="1807"/>
      <c r="H5" s="1807"/>
      <c r="I5" s="1807"/>
    </row>
    <row r="6" spans="1:9" s="1420" customFormat="1" ht="11.25" customHeight="1">
      <c r="A6" s="1807"/>
      <c r="B6" s="1880"/>
      <c r="C6" s="1880"/>
      <c r="D6" s="1880"/>
      <c r="E6" s="1880"/>
      <c r="F6" s="1880"/>
      <c r="G6" s="1880"/>
      <c r="H6" s="1880"/>
      <c r="I6" s="1807"/>
    </row>
    <row r="7" spans="1:9" s="1420" customFormat="1" ht="19.5" customHeight="1">
      <c r="A7" s="1808" t="s">
        <v>1072</v>
      </c>
      <c r="B7" s="1808"/>
      <c r="C7" s="1808"/>
      <c r="D7" s="1808"/>
      <c r="E7" s="1808"/>
      <c r="F7" s="1808"/>
      <c r="G7" s="1808"/>
      <c r="H7" s="1808"/>
      <c r="I7" s="1808"/>
    </row>
    <row r="8" spans="1:9" s="1420" customFormat="1" ht="19.5" customHeight="1">
      <c r="A8" s="1423" t="s">
        <v>1984</v>
      </c>
      <c r="B8" s="1423"/>
      <c r="C8" s="1423"/>
      <c r="D8" s="1423"/>
      <c r="E8" s="1423"/>
      <c r="F8" s="1423"/>
      <c r="G8" s="1423"/>
      <c r="H8" s="1423"/>
      <c r="I8" s="1423"/>
    </row>
    <row r="9" ht="9.75" customHeight="1">
      <c r="A9" s="1427"/>
    </row>
    <row r="10" spans="1:9" ht="15.75" customHeight="1">
      <c r="A10" s="1836" t="s">
        <v>2799</v>
      </c>
      <c r="B10" s="1836"/>
      <c r="C10" s="1836"/>
      <c r="D10" s="1836"/>
      <c r="E10" s="1836"/>
      <c r="F10" s="1836"/>
      <c r="G10" s="1836"/>
      <c r="H10" s="1836"/>
      <c r="I10" s="1836"/>
    </row>
    <row r="11" spans="1:9" ht="24" customHeight="1">
      <c r="A11" s="1880"/>
      <c r="B11" s="1880"/>
      <c r="C11" s="1880"/>
      <c r="D11" s="1880"/>
      <c r="E11" s="1880"/>
      <c r="F11" s="1880"/>
      <c r="G11" s="1880"/>
      <c r="H11" s="1836"/>
      <c r="I11" s="2120"/>
    </row>
    <row r="12" spans="1:9" ht="30" customHeight="1">
      <c r="A12" s="2042"/>
      <c r="B12" s="2121" t="s">
        <v>2800</v>
      </c>
      <c r="C12" s="2121"/>
      <c r="D12" s="2122" t="s">
        <v>1985</v>
      </c>
      <c r="E12" s="2122" t="s">
        <v>1078</v>
      </c>
      <c r="F12" s="2122" t="s">
        <v>2801</v>
      </c>
      <c r="G12" s="2122"/>
      <c r="H12" s="2123" t="s">
        <v>2802</v>
      </c>
      <c r="I12" s="2123"/>
    </row>
    <row r="13" spans="1:9" ht="49.5" customHeight="1">
      <c r="A13" s="2042"/>
      <c r="B13" s="2121"/>
      <c r="C13" s="2121"/>
      <c r="D13" s="2122"/>
      <c r="E13" s="2122"/>
      <c r="F13" s="2124" t="s">
        <v>2803</v>
      </c>
      <c r="G13" s="2124"/>
      <c r="H13" s="2125" t="s">
        <v>2804</v>
      </c>
      <c r="I13" s="2125"/>
    </row>
    <row r="14" spans="1:9" s="2062" customFormat="1" ht="29.25" customHeight="1">
      <c r="A14" s="2126"/>
      <c r="B14" s="2121"/>
      <c r="C14" s="2121"/>
      <c r="D14" s="2122"/>
      <c r="E14" s="2122"/>
      <c r="F14" s="2124" t="s">
        <v>2805</v>
      </c>
      <c r="G14" s="2124" t="s">
        <v>2806</v>
      </c>
      <c r="H14" s="2124" t="s">
        <v>2805</v>
      </c>
      <c r="I14" s="2125" t="s">
        <v>2806</v>
      </c>
    </row>
    <row r="15" spans="1:9" s="2062" customFormat="1" ht="12.75" customHeight="1">
      <c r="A15" s="2042"/>
      <c r="B15" s="2127">
        <v>1</v>
      </c>
      <c r="C15" s="2127"/>
      <c r="D15" s="2128">
        <v>2</v>
      </c>
      <c r="E15" s="2128">
        <v>3</v>
      </c>
      <c r="F15" s="2128">
        <v>4</v>
      </c>
      <c r="G15" s="2128">
        <v>5</v>
      </c>
      <c r="H15" s="2128">
        <v>6</v>
      </c>
      <c r="I15" s="2129">
        <v>7</v>
      </c>
    </row>
    <row r="16" spans="1:9" s="2062" customFormat="1" ht="18" customHeight="1">
      <c r="A16" s="2130" t="s">
        <v>2807</v>
      </c>
      <c r="B16" s="2130"/>
      <c r="C16" s="2130"/>
      <c r="D16" s="2130"/>
      <c r="E16" s="2130"/>
      <c r="F16" s="2130"/>
      <c r="G16" s="2130"/>
      <c r="H16" s="2130"/>
      <c r="I16" s="2130"/>
    </row>
    <row r="17" spans="2:9" ht="17.25" customHeight="1">
      <c r="B17" s="2131" t="s">
        <v>2808</v>
      </c>
      <c r="C17" s="2131"/>
      <c r="D17" s="2131"/>
      <c r="E17" s="2131"/>
      <c r="F17" s="2131"/>
      <c r="G17" s="2131"/>
      <c r="H17" s="2131"/>
      <c r="I17" s="2131"/>
    </row>
    <row r="18" spans="2:9" ht="19.5" customHeight="1">
      <c r="B18" s="1822" t="s">
        <v>2809</v>
      </c>
      <c r="C18" s="1822"/>
      <c r="D18" s="1825" t="s">
        <v>2409</v>
      </c>
      <c r="E18" s="1825" t="s">
        <v>2810</v>
      </c>
      <c r="F18" s="1825">
        <v>4001</v>
      </c>
      <c r="G18" s="2132">
        <v>200</v>
      </c>
      <c r="H18" s="1825">
        <v>4011</v>
      </c>
      <c r="I18" s="2133">
        <v>350</v>
      </c>
    </row>
    <row r="19" spans="2:9" ht="20.25" customHeight="1">
      <c r="B19" s="1822" t="s">
        <v>2811</v>
      </c>
      <c r="C19" s="1822"/>
      <c r="D19" s="1825" t="s">
        <v>2409</v>
      </c>
      <c r="E19" s="1825" t="s">
        <v>2812</v>
      </c>
      <c r="F19" s="1825">
        <v>4002</v>
      </c>
      <c r="G19" s="2132">
        <v>300</v>
      </c>
      <c r="H19" s="1825">
        <v>4012</v>
      </c>
      <c r="I19" s="2133">
        <v>400</v>
      </c>
    </row>
    <row r="20" spans="2:9" ht="21.75" customHeight="1">
      <c r="B20" s="1822" t="s">
        <v>2813</v>
      </c>
      <c r="C20" s="1822"/>
      <c r="D20" s="1825"/>
      <c r="E20" s="1825" t="s">
        <v>2812</v>
      </c>
      <c r="F20" s="1825">
        <v>4003</v>
      </c>
      <c r="G20" s="2132">
        <v>400</v>
      </c>
      <c r="H20" s="1825">
        <v>4013</v>
      </c>
      <c r="I20" s="2133">
        <v>500</v>
      </c>
    </row>
    <row r="21" spans="2:9" ht="21" customHeight="1">
      <c r="B21" s="1822" t="s">
        <v>2814</v>
      </c>
      <c r="C21" s="1822"/>
      <c r="D21" s="1825" t="s">
        <v>2409</v>
      </c>
      <c r="E21" s="1825" t="s">
        <v>2812</v>
      </c>
      <c r="F21" s="1825">
        <v>4004</v>
      </c>
      <c r="G21" s="2132">
        <v>500</v>
      </c>
      <c r="H21" s="1825">
        <v>4014</v>
      </c>
      <c r="I21" s="2133">
        <v>600</v>
      </c>
    </row>
    <row r="22" spans="2:9" ht="19.5" customHeight="1">
      <c r="B22" s="1822" t="s">
        <v>2815</v>
      </c>
      <c r="C22" s="1822"/>
      <c r="D22" s="1825" t="s">
        <v>2409</v>
      </c>
      <c r="E22" s="1825" t="s">
        <v>2812</v>
      </c>
      <c r="F22" s="1825">
        <v>4005</v>
      </c>
      <c r="G22" s="2132">
        <v>700</v>
      </c>
      <c r="H22" s="1825">
        <v>4015</v>
      </c>
      <c r="I22" s="2133">
        <v>800</v>
      </c>
    </row>
    <row r="23" spans="2:9" ht="22.5" customHeight="1">
      <c r="B23" s="2134" t="s">
        <v>2816</v>
      </c>
      <c r="C23" s="2134"/>
      <c r="D23" s="2134"/>
      <c r="E23" s="2134"/>
      <c r="F23" s="2134"/>
      <c r="G23" s="2134"/>
      <c r="H23" s="2134"/>
      <c r="I23" s="2134"/>
    </row>
    <row r="24" spans="2:9" ht="34.5" customHeight="1">
      <c r="B24" s="1829" t="s">
        <v>2817</v>
      </c>
      <c r="C24" s="1829"/>
      <c r="D24" s="1832" t="s">
        <v>2409</v>
      </c>
      <c r="E24" s="1832" t="s">
        <v>2810</v>
      </c>
      <c r="F24" s="1832">
        <v>4007</v>
      </c>
      <c r="G24" s="2135">
        <v>350</v>
      </c>
      <c r="H24" s="1832">
        <v>4017</v>
      </c>
      <c r="I24" s="2136">
        <v>450</v>
      </c>
    </row>
    <row r="25" spans="1:9" s="2062" customFormat="1" ht="13.5" customHeight="1">
      <c r="A25" s="2137" t="s">
        <v>2818</v>
      </c>
      <c r="B25" s="2137"/>
      <c r="C25" s="2137"/>
      <c r="D25" s="2137"/>
      <c r="E25" s="2137"/>
      <c r="F25" s="2137"/>
      <c r="G25" s="2137"/>
      <c r="H25" s="2137"/>
      <c r="I25" s="2137"/>
    </row>
    <row r="26" spans="2:9" s="2062" customFormat="1" ht="33" customHeight="1">
      <c r="B26" s="1896" t="s">
        <v>2819</v>
      </c>
      <c r="C26" s="1896"/>
      <c r="D26" s="2138" t="s">
        <v>2409</v>
      </c>
      <c r="E26" s="2138" t="s">
        <v>2820</v>
      </c>
      <c r="F26" s="2138">
        <v>4009</v>
      </c>
      <c r="G26" s="2138"/>
      <c r="H26" s="2138"/>
      <c r="I26" s="2139">
        <v>150</v>
      </c>
    </row>
    <row r="27" spans="1:9" s="2141" customFormat="1" ht="12.75" customHeight="1">
      <c r="A27" s="2140"/>
      <c r="B27" s="2140"/>
      <c r="C27" s="2140"/>
      <c r="D27" s="2140"/>
      <c r="E27" s="2140"/>
      <c r="F27" s="1836"/>
      <c r="G27" s="1836"/>
      <c r="H27" s="1836"/>
      <c r="I27" s="1836"/>
    </row>
    <row r="28" spans="1:9" s="1838" customFormat="1" ht="48" customHeight="1">
      <c r="A28" s="2130"/>
      <c r="B28" s="2121" t="s">
        <v>2800</v>
      </c>
      <c r="C28" s="2121"/>
      <c r="D28" s="2122" t="s">
        <v>1985</v>
      </c>
      <c r="E28" s="2122" t="s">
        <v>1078</v>
      </c>
      <c r="F28" s="2122" t="s">
        <v>2805</v>
      </c>
      <c r="G28" s="2122"/>
      <c r="H28" s="2122"/>
      <c r="I28" s="2123" t="s">
        <v>2821</v>
      </c>
    </row>
    <row r="29" spans="1:9" s="1838" customFormat="1" ht="15.75" customHeight="1">
      <c r="A29" s="2142"/>
      <c r="B29" s="2127">
        <v>1</v>
      </c>
      <c r="C29" s="2127"/>
      <c r="D29" s="2128">
        <v>2</v>
      </c>
      <c r="E29" s="2128">
        <v>3</v>
      </c>
      <c r="F29" s="2128">
        <v>4</v>
      </c>
      <c r="G29" s="2128"/>
      <c r="H29" s="2128"/>
      <c r="I29" s="2129">
        <v>5</v>
      </c>
    </row>
    <row r="30" spans="1:9" s="1838" customFormat="1" ht="36.75" customHeight="1">
      <c r="A30" s="2130" t="s">
        <v>2423</v>
      </c>
      <c r="B30" s="2130"/>
      <c r="C30" s="2130"/>
      <c r="D30" s="1428"/>
      <c r="E30" s="1428"/>
      <c r="F30" s="1428"/>
      <c r="G30" s="1428"/>
      <c r="H30" s="1428"/>
      <c r="I30" s="1428"/>
    </row>
    <row r="31" spans="1:9" s="1838" customFormat="1" ht="45.75" customHeight="1">
      <c r="A31" s="2143"/>
      <c r="B31" s="2144" t="s">
        <v>2822</v>
      </c>
      <c r="C31" s="2144"/>
      <c r="D31" s="2145" t="s">
        <v>2823</v>
      </c>
      <c r="E31" s="2146" t="s">
        <v>2824</v>
      </c>
      <c r="F31" s="2146">
        <v>755</v>
      </c>
      <c r="G31" s="2146"/>
      <c r="H31" s="2146"/>
      <c r="I31" s="2147">
        <v>550</v>
      </c>
    </row>
    <row r="32" spans="1:9" ht="46.5" customHeight="1">
      <c r="A32" s="2143"/>
      <c r="B32" s="1896" t="s">
        <v>2825</v>
      </c>
      <c r="C32" s="1896"/>
      <c r="D32" s="2148" t="s">
        <v>2823</v>
      </c>
      <c r="E32" s="1832" t="s">
        <v>2826</v>
      </c>
      <c r="F32" s="1832">
        <v>765</v>
      </c>
      <c r="G32" s="1832"/>
      <c r="H32" s="1832"/>
      <c r="I32" s="2136">
        <v>150</v>
      </c>
    </row>
    <row r="33" spans="1:9" ht="22.5" customHeight="1">
      <c r="A33" s="2137" t="s">
        <v>2827</v>
      </c>
      <c r="B33" s="2137"/>
      <c r="C33" s="2137"/>
      <c r="D33" s="2137"/>
      <c r="E33" s="2137"/>
      <c r="F33" s="2137"/>
      <c r="G33" s="2137"/>
      <c r="H33" s="2137"/>
      <c r="I33" s="2137"/>
    </row>
    <row r="34" spans="1:9" ht="21.75" customHeight="1">
      <c r="A34" s="1859"/>
      <c r="B34" s="1902" t="s">
        <v>2611</v>
      </c>
      <c r="C34" s="1902"/>
      <c r="D34" s="2093" t="s">
        <v>2828</v>
      </c>
      <c r="E34" s="2093" t="s">
        <v>2829</v>
      </c>
      <c r="F34" s="2093">
        <v>750</v>
      </c>
      <c r="G34" s="2093"/>
      <c r="H34" s="2093"/>
      <c r="I34" s="2149">
        <v>400</v>
      </c>
    </row>
    <row r="35" spans="1:9" ht="40.5" customHeight="1">
      <c r="A35" s="1859"/>
      <c r="B35" s="1922" t="s">
        <v>2830</v>
      </c>
      <c r="C35" s="1922"/>
      <c r="D35" s="2150" t="s">
        <v>2828</v>
      </c>
      <c r="E35" s="2150" t="s">
        <v>2831</v>
      </c>
      <c r="F35" s="2150">
        <v>751</v>
      </c>
      <c r="G35" s="2150"/>
      <c r="H35" s="2150"/>
      <c r="I35" s="2151">
        <v>800</v>
      </c>
    </row>
    <row r="36" spans="1:9" s="1426" customFormat="1" ht="27" customHeight="1">
      <c r="A36" s="2062"/>
      <c r="B36" s="1822" t="s">
        <v>2832</v>
      </c>
      <c r="C36" s="1822"/>
      <c r="D36" s="1825" t="s">
        <v>2828</v>
      </c>
      <c r="E36" s="1825" t="s">
        <v>2833</v>
      </c>
      <c r="F36" s="1825">
        <v>752</v>
      </c>
      <c r="G36" s="1825"/>
      <c r="H36" s="1825"/>
      <c r="I36" s="2152">
        <v>400</v>
      </c>
    </row>
    <row r="37" spans="2:9" ht="44.25" customHeight="1">
      <c r="B37" s="2100" t="s">
        <v>2834</v>
      </c>
      <c r="C37" s="2100"/>
      <c r="D37" s="2101" t="s">
        <v>2409</v>
      </c>
      <c r="E37" s="2101" t="s">
        <v>2835</v>
      </c>
      <c r="F37" s="2101">
        <v>712</v>
      </c>
      <c r="G37" s="2101"/>
      <c r="H37" s="2101"/>
      <c r="I37" s="2153">
        <v>200</v>
      </c>
    </row>
    <row r="38" spans="2:9" ht="42" customHeight="1">
      <c r="B38" s="2154" t="s">
        <v>2836</v>
      </c>
      <c r="C38" s="2155" t="s">
        <v>1939</v>
      </c>
      <c r="D38" s="2156" t="s">
        <v>2409</v>
      </c>
      <c r="E38" s="2156" t="s">
        <v>2837</v>
      </c>
      <c r="F38" s="2156">
        <v>770</v>
      </c>
      <c r="G38" s="2156"/>
      <c r="H38" s="2156"/>
      <c r="I38" s="2157">
        <f>24900-10150</f>
        <v>14750</v>
      </c>
    </row>
    <row r="39" spans="2:9" ht="36.75" customHeight="1">
      <c r="B39" s="2154"/>
      <c r="C39" s="2158" t="s">
        <v>1941</v>
      </c>
      <c r="D39" s="2159" t="s">
        <v>2409</v>
      </c>
      <c r="E39" s="2159" t="s">
        <v>2838</v>
      </c>
      <c r="F39" s="2159">
        <v>771</v>
      </c>
      <c r="G39" s="2159"/>
      <c r="H39" s="2159"/>
      <c r="I39" s="2160">
        <f>39700-10150*2</f>
        <v>19400</v>
      </c>
    </row>
    <row r="40" spans="1:9" ht="36" customHeight="1">
      <c r="A40" s="2137" t="s">
        <v>2839</v>
      </c>
      <c r="B40" s="2137"/>
      <c r="C40" s="2137"/>
      <c r="D40" s="2137"/>
      <c r="E40" s="2137"/>
      <c r="F40" s="2137"/>
      <c r="G40" s="2137"/>
      <c r="H40" s="2137"/>
      <c r="I40" s="2137"/>
    </row>
    <row r="41" spans="2:9" ht="36" customHeight="1">
      <c r="B41" s="1896" t="s">
        <v>2840</v>
      </c>
      <c r="C41" s="1896"/>
      <c r="D41" s="2161" t="s">
        <v>2841</v>
      </c>
      <c r="E41" s="2138" t="s">
        <v>2842</v>
      </c>
      <c r="F41" s="2138">
        <v>754</v>
      </c>
      <c r="G41" s="2138"/>
      <c r="H41" s="2138"/>
      <c r="I41" s="2139">
        <v>250</v>
      </c>
    </row>
    <row r="42" spans="7:9" ht="36" customHeight="1">
      <c r="G42" s="1428"/>
      <c r="I42" s="1428"/>
    </row>
    <row r="43" spans="1:9" ht="36" customHeight="1">
      <c r="A43" s="1836" t="s">
        <v>1049</v>
      </c>
      <c r="B43" s="1836"/>
      <c r="C43" s="1836"/>
      <c r="D43" s="1836"/>
      <c r="E43" s="1836"/>
      <c r="F43" s="1836"/>
      <c r="G43" s="1836"/>
      <c r="H43" s="1836"/>
      <c r="I43" s="1836"/>
    </row>
    <row r="44" spans="1:9" ht="29.25" customHeight="1">
      <c r="A44" s="2162" t="s">
        <v>2843</v>
      </c>
      <c r="B44" s="2162"/>
      <c r="C44" s="2162"/>
      <c r="D44" s="2162"/>
      <c r="E44" s="2162"/>
      <c r="F44" s="2162"/>
      <c r="G44" s="2162"/>
      <c r="H44" s="2162"/>
      <c r="I44" s="2162"/>
    </row>
    <row r="45" spans="1:9" ht="37.5" customHeight="1">
      <c r="A45" s="1834"/>
      <c r="B45" s="1834"/>
      <c r="C45" s="1834"/>
      <c r="D45" s="1834"/>
      <c r="E45" s="1834"/>
      <c r="F45" s="1834"/>
      <c r="G45" s="1834"/>
      <c r="H45" s="1834"/>
      <c r="I45" s="1834"/>
    </row>
    <row r="46" spans="1:9" ht="75.75" customHeight="1">
      <c r="A46" s="2163" t="s">
        <v>1982</v>
      </c>
      <c r="B46" s="2163"/>
      <c r="C46" s="2163"/>
      <c r="D46" s="2163"/>
      <c r="E46" s="2163"/>
      <c r="F46" s="2163"/>
      <c r="G46" s="2163"/>
      <c r="H46" s="2163"/>
      <c r="I46" s="2163"/>
    </row>
    <row r="47" spans="7:9" ht="49.5" customHeight="1">
      <c r="G47" s="1428"/>
      <c r="I47" s="1428"/>
    </row>
    <row r="48" spans="7:9" ht="15">
      <c r="G48" s="1428"/>
      <c r="I48" s="1428"/>
    </row>
    <row r="49" spans="7:9" ht="15">
      <c r="G49" s="1428"/>
      <c r="I49" s="1428"/>
    </row>
    <row r="50" spans="7:9" ht="15">
      <c r="G50" s="1428"/>
      <c r="I50" s="1428"/>
    </row>
    <row r="51" spans="7:9" ht="15">
      <c r="G51" s="1428"/>
      <c r="I51" s="1428"/>
    </row>
    <row r="52" spans="7:9" ht="15">
      <c r="G52" s="1428"/>
      <c r="I52" s="1428"/>
    </row>
    <row r="53" spans="7:9" ht="15">
      <c r="G53" s="1428"/>
      <c r="I53" s="1428"/>
    </row>
    <row r="54" spans="7:9" ht="15">
      <c r="G54" s="1428"/>
      <c r="I54" s="1428"/>
    </row>
    <row r="55" spans="7:9" ht="15">
      <c r="G55" s="1428"/>
      <c r="I55" s="1428"/>
    </row>
    <row r="56" spans="7:9" ht="15">
      <c r="G56" s="1428"/>
      <c r="I56" s="1428"/>
    </row>
    <row r="57" spans="7:9" ht="15">
      <c r="G57" s="1428"/>
      <c r="I57" s="1428"/>
    </row>
    <row r="58" spans="7:9" ht="15">
      <c r="G58" s="1428"/>
      <c r="I58" s="1428"/>
    </row>
    <row r="59" spans="7:9" ht="15">
      <c r="G59" s="1428"/>
      <c r="I59" s="1428"/>
    </row>
    <row r="60" spans="7:9" ht="15">
      <c r="G60" s="1428"/>
      <c r="I60" s="1428"/>
    </row>
    <row r="61" spans="7:9" ht="15">
      <c r="G61" s="1428"/>
      <c r="I61" s="1428"/>
    </row>
    <row r="62" spans="7:9" ht="15">
      <c r="G62" s="1428"/>
      <c r="I62" s="1428"/>
    </row>
    <row r="63" spans="7:9" ht="15">
      <c r="G63" s="1428"/>
      <c r="I63" s="1428"/>
    </row>
    <row r="64" spans="7:9" ht="15">
      <c r="G64" s="1428"/>
      <c r="I64" s="1428"/>
    </row>
    <row r="65" spans="7:9" ht="15">
      <c r="G65" s="1428"/>
      <c r="I65" s="1428"/>
    </row>
    <row r="66" spans="7:9" ht="15">
      <c r="G66" s="1428"/>
      <c r="I66" s="1428"/>
    </row>
    <row r="67" spans="7:9" ht="15">
      <c r="G67" s="1428"/>
      <c r="I67" s="1428"/>
    </row>
    <row r="68" spans="7:9" ht="15">
      <c r="G68" s="1428"/>
      <c r="I68" s="1428"/>
    </row>
    <row r="69" spans="7:9" ht="15">
      <c r="G69" s="1428"/>
      <c r="I69" s="1428"/>
    </row>
    <row r="70" spans="7:9" ht="15">
      <c r="G70" s="1428"/>
      <c r="I70" s="1428"/>
    </row>
    <row r="71" spans="7:9" ht="15">
      <c r="G71" s="1428"/>
      <c r="I71" s="1428"/>
    </row>
    <row r="72" spans="7:9" ht="15">
      <c r="G72" s="1428"/>
      <c r="I72" s="1428"/>
    </row>
    <row r="73" spans="7:9" ht="15">
      <c r="G73" s="1428"/>
      <c r="I73" s="1428"/>
    </row>
    <row r="74" spans="7:9" ht="15">
      <c r="G74" s="1428"/>
      <c r="I74" s="1428"/>
    </row>
    <row r="75" spans="7:9" ht="15">
      <c r="G75" s="1428"/>
      <c r="I75" s="1428"/>
    </row>
    <row r="76" spans="7:9" ht="15">
      <c r="G76" s="1428"/>
      <c r="I76" s="1428"/>
    </row>
    <row r="77" spans="7:9" ht="15">
      <c r="G77" s="1428"/>
      <c r="I77" s="1428"/>
    </row>
    <row r="78" spans="7:9" ht="15">
      <c r="G78" s="1428"/>
      <c r="I78" s="1428"/>
    </row>
    <row r="79" spans="7:9" ht="15">
      <c r="G79" s="1428"/>
      <c r="I79" s="1428"/>
    </row>
    <row r="80" spans="7:9" ht="15">
      <c r="G80" s="1428"/>
      <c r="I80" s="1428"/>
    </row>
    <row r="81" spans="7:9" ht="15">
      <c r="G81" s="1428"/>
      <c r="I81" s="1428"/>
    </row>
    <row r="82" spans="7:9" ht="15">
      <c r="G82" s="1428"/>
      <c r="I82" s="1428"/>
    </row>
    <row r="83" spans="7:9" ht="15">
      <c r="G83" s="1428"/>
      <c r="I83" s="1428"/>
    </row>
    <row r="84" spans="7:9" ht="15">
      <c r="G84" s="1428"/>
      <c r="I84" s="1428"/>
    </row>
    <row r="85" spans="7:9" ht="15">
      <c r="G85" s="1428"/>
      <c r="I85" s="1428"/>
    </row>
    <row r="86" spans="7:9" ht="15">
      <c r="G86" s="1428"/>
      <c r="I86" s="1428"/>
    </row>
    <row r="87" spans="7:9" ht="15">
      <c r="G87" s="1428"/>
      <c r="I87" s="1428"/>
    </row>
    <row r="88" spans="7:9" ht="15">
      <c r="G88" s="1428"/>
      <c r="I88" s="1428"/>
    </row>
    <row r="89" spans="7:9" ht="15">
      <c r="G89" s="1428"/>
      <c r="I89" s="1428"/>
    </row>
    <row r="90" spans="7:9" ht="15">
      <c r="G90" s="1428"/>
      <c r="I90" s="1428"/>
    </row>
    <row r="91" spans="7:9" ht="15">
      <c r="G91" s="1428"/>
      <c r="I91" s="1428"/>
    </row>
    <row r="92" spans="7:9" ht="15">
      <c r="G92" s="1428"/>
      <c r="I92" s="1428"/>
    </row>
    <row r="93" spans="7:9" ht="15">
      <c r="G93" s="1428"/>
      <c r="I93" s="1428"/>
    </row>
    <row r="94" spans="7:9" ht="15">
      <c r="G94" s="1428"/>
      <c r="I94" s="1428"/>
    </row>
    <row r="95" spans="7:9" ht="15">
      <c r="G95" s="1428"/>
      <c r="I95" s="1428"/>
    </row>
    <row r="96" spans="7:9" ht="15">
      <c r="G96" s="1428"/>
      <c r="I96" s="1428"/>
    </row>
    <row r="97" spans="7:9" ht="15">
      <c r="G97" s="1428"/>
      <c r="I97" s="1428"/>
    </row>
    <row r="98" spans="7:9" ht="15">
      <c r="G98" s="1428"/>
      <c r="I98" s="1428"/>
    </row>
    <row r="99" spans="7:9" ht="15">
      <c r="G99" s="1428"/>
      <c r="I99" s="1428"/>
    </row>
    <row r="100" spans="7:9" ht="15">
      <c r="G100" s="1428"/>
      <c r="I100" s="1428"/>
    </row>
    <row r="101" spans="7:9" ht="15">
      <c r="G101" s="1428"/>
      <c r="I101" s="1428"/>
    </row>
    <row r="102" spans="7:9" ht="15">
      <c r="G102" s="1428"/>
      <c r="I102" s="1428"/>
    </row>
    <row r="103" spans="7:9" ht="15">
      <c r="G103" s="1428"/>
      <c r="I103" s="1428"/>
    </row>
    <row r="104" spans="7:9" ht="15">
      <c r="G104" s="1428"/>
      <c r="I104" s="1428"/>
    </row>
    <row r="105" spans="7:9" ht="15">
      <c r="G105" s="1428"/>
      <c r="I105" s="1428"/>
    </row>
    <row r="106" spans="7:9" ht="15">
      <c r="G106" s="1428"/>
      <c r="I106" s="1428"/>
    </row>
    <row r="107" spans="7:9" ht="15">
      <c r="G107" s="1428"/>
      <c r="I107" s="1428"/>
    </row>
    <row r="108" spans="7:9" ht="15">
      <c r="G108" s="1428"/>
      <c r="I108" s="1428"/>
    </row>
    <row r="109" spans="7:9" ht="15">
      <c r="G109" s="1428"/>
      <c r="I109" s="1428"/>
    </row>
    <row r="110" spans="7:9" ht="15">
      <c r="G110" s="1428"/>
      <c r="I110" s="1428"/>
    </row>
    <row r="111" spans="7:9" ht="15">
      <c r="G111" s="1428"/>
      <c r="I111" s="1428"/>
    </row>
    <row r="112" spans="7:9" ht="15">
      <c r="G112" s="1428"/>
      <c r="I112" s="1428"/>
    </row>
    <row r="113" spans="7:9" ht="15">
      <c r="G113" s="1428"/>
      <c r="I113" s="1428"/>
    </row>
    <row r="114" spans="7:9" ht="15">
      <c r="G114" s="1428"/>
      <c r="I114" s="1428"/>
    </row>
    <row r="115" spans="7:9" ht="15">
      <c r="G115" s="1428"/>
      <c r="I115" s="1428"/>
    </row>
    <row r="116" spans="7:9" ht="15">
      <c r="G116" s="1428"/>
      <c r="I116" s="1428"/>
    </row>
    <row r="117" spans="7:9" ht="15">
      <c r="G117" s="1428"/>
      <c r="I117" s="1428"/>
    </row>
    <row r="118" spans="7:9" ht="15">
      <c r="G118" s="1428"/>
      <c r="I118" s="1428"/>
    </row>
    <row r="119" spans="7:9" ht="15">
      <c r="G119" s="1428"/>
      <c r="I119" s="1428"/>
    </row>
    <row r="120" spans="7:9" ht="15">
      <c r="G120" s="1428"/>
      <c r="I120" s="1428"/>
    </row>
    <row r="121" spans="7:9" ht="15">
      <c r="G121" s="1428"/>
      <c r="I121" s="1428"/>
    </row>
    <row r="122" spans="7:9" ht="15">
      <c r="G122" s="1428"/>
      <c r="I122" s="1428"/>
    </row>
    <row r="123" spans="7:9" ht="15">
      <c r="G123" s="1428"/>
      <c r="I123" s="1428"/>
    </row>
    <row r="124" spans="7:9" ht="15">
      <c r="G124" s="1428"/>
      <c r="I124" s="1428"/>
    </row>
    <row r="125" spans="7:9" ht="15">
      <c r="G125" s="1428"/>
      <c r="I125" s="1428"/>
    </row>
    <row r="126" spans="7:9" ht="15">
      <c r="G126" s="1428"/>
      <c r="I126" s="1428"/>
    </row>
    <row r="127" spans="7:9" ht="15">
      <c r="G127" s="1428"/>
      <c r="I127" s="1428"/>
    </row>
    <row r="128" spans="7:9" ht="15">
      <c r="G128" s="1428"/>
      <c r="I128" s="1428"/>
    </row>
    <row r="129" spans="7:9" ht="15">
      <c r="G129" s="1428"/>
      <c r="I129" s="1428"/>
    </row>
    <row r="130" spans="7:9" ht="15">
      <c r="G130" s="1428"/>
      <c r="I130" s="1428"/>
    </row>
    <row r="131" spans="7:9" ht="15">
      <c r="G131" s="1428"/>
      <c r="I131" s="1428"/>
    </row>
    <row r="132" spans="7:9" ht="15">
      <c r="G132" s="1428"/>
      <c r="I132" s="1428"/>
    </row>
    <row r="133" spans="7:9" ht="15">
      <c r="G133" s="1428"/>
      <c r="I133" s="1428"/>
    </row>
    <row r="134" spans="7:9" ht="15">
      <c r="G134" s="1428"/>
      <c r="I134" s="1428"/>
    </row>
    <row r="135" spans="7:9" ht="15">
      <c r="G135" s="1428"/>
      <c r="I135" s="1428"/>
    </row>
    <row r="136" spans="7:9" ht="15">
      <c r="G136" s="1428"/>
      <c r="I136" s="1428"/>
    </row>
    <row r="137" spans="7:9" ht="15">
      <c r="G137" s="1428"/>
      <c r="I137" s="1428"/>
    </row>
    <row r="138" spans="7:9" ht="15">
      <c r="G138" s="1428"/>
      <c r="I138" s="1428"/>
    </row>
    <row r="139" spans="7:9" ht="15">
      <c r="G139" s="1428"/>
      <c r="I139" s="1428"/>
    </row>
    <row r="140" spans="7:9" ht="15">
      <c r="G140" s="1428"/>
      <c r="I140" s="1428"/>
    </row>
    <row r="141" spans="7:9" ht="15">
      <c r="G141" s="1428"/>
      <c r="I141" s="1428"/>
    </row>
    <row r="142" spans="7:9" ht="15">
      <c r="G142" s="1428"/>
      <c r="I142" s="1428"/>
    </row>
    <row r="143" spans="7:9" ht="15">
      <c r="G143" s="1428"/>
      <c r="I143" s="1428"/>
    </row>
    <row r="144" spans="7:9" ht="15">
      <c r="G144" s="1428"/>
      <c r="I144" s="1428"/>
    </row>
    <row r="145" spans="7:9" ht="15">
      <c r="G145" s="1428"/>
      <c r="I145" s="1428"/>
    </row>
    <row r="146" spans="7:9" ht="15">
      <c r="G146" s="1428"/>
      <c r="I146" s="1428"/>
    </row>
    <row r="147" spans="7:9" ht="15">
      <c r="G147" s="1428"/>
      <c r="I147" s="1428"/>
    </row>
    <row r="148" spans="7:9" ht="15">
      <c r="G148" s="1428"/>
      <c r="I148" s="1428"/>
    </row>
    <row r="149" spans="7:9" ht="15">
      <c r="G149" s="1428"/>
      <c r="I149" s="1428"/>
    </row>
    <row r="150" spans="7:9" ht="15">
      <c r="G150" s="1428"/>
      <c r="I150" s="1428"/>
    </row>
    <row r="151" spans="7:9" ht="15">
      <c r="G151" s="1428"/>
      <c r="I151" s="1428"/>
    </row>
    <row r="152" spans="7:9" ht="15">
      <c r="G152" s="1428"/>
      <c r="I152" s="1428"/>
    </row>
    <row r="153" spans="7:9" ht="15">
      <c r="G153" s="1428"/>
      <c r="I153" s="1428"/>
    </row>
    <row r="154" spans="7:9" ht="15">
      <c r="G154" s="1428"/>
      <c r="I154" s="1428"/>
    </row>
    <row r="155" spans="7:9" ht="15">
      <c r="G155" s="1428"/>
      <c r="I155" s="1428"/>
    </row>
    <row r="156" spans="7:9" ht="15">
      <c r="G156" s="1428"/>
      <c r="I156" s="1428"/>
    </row>
    <row r="157" spans="7:9" ht="15">
      <c r="G157" s="1428"/>
      <c r="I157" s="1428"/>
    </row>
    <row r="158" spans="7:9" ht="15">
      <c r="G158" s="1428"/>
      <c r="I158" s="1428"/>
    </row>
    <row r="159" spans="7:9" ht="15">
      <c r="G159" s="1428"/>
      <c r="I159" s="1428"/>
    </row>
    <row r="160" spans="7:9" ht="15">
      <c r="G160" s="1428"/>
      <c r="I160" s="1428"/>
    </row>
    <row r="161" spans="7:9" ht="15">
      <c r="G161" s="1428"/>
      <c r="I161" s="1428"/>
    </row>
    <row r="162" spans="7:9" ht="15">
      <c r="G162" s="1428"/>
      <c r="I162" s="1428"/>
    </row>
    <row r="163" spans="7:9" ht="15">
      <c r="G163" s="1428"/>
      <c r="I163" s="1428"/>
    </row>
    <row r="164" spans="7:9" ht="15">
      <c r="G164" s="1428"/>
      <c r="I164" s="1428"/>
    </row>
    <row r="165" spans="7:9" ht="15">
      <c r="G165" s="1428"/>
      <c r="I165" s="1428"/>
    </row>
    <row r="166" spans="7:9" ht="15">
      <c r="G166" s="1428"/>
      <c r="I166" s="1428"/>
    </row>
    <row r="167" spans="7:9" ht="15">
      <c r="G167" s="1428"/>
      <c r="I167" s="1428"/>
    </row>
    <row r="168" spans="7:9" ht="15">
      <c r="G168" s="1428"/>
      <c r="I168" s="1428"/>
    </row>
    <row r="169" spans="7:9" ht="15">
      <c r="G169" s="1428"/>
      <c r="I169" s="1428"/>
    </row>
    <row r="170" spans="7:9" ht="15">
      <c r="G170" s="1428"/>
      <c r="I170" s="1428"/>
    </row>
    <row r="171" spans="7:9" ht="15">
      <c r="G171" s="1428"/>
      <c r="I171" s="1428"/>
    </row>
    <row r="172" spans="7:9" ht="15">
      <c r="G172" s="1428"/>
      <c r="I172" s="1428"/>
    </row>
    <row r="173" spans="7:9" ht="15">
      <c r="G173" s="1428"/>
      <c r="I173" s="1428"/>
    </row>
    <row r="174" spans="7:9" ht="15">
      <c r="G174" s="1428"/>
      <c r="I174" s="1428"/>
    </row>
    <row r="175" spans="7:9" ht="15">
      <c r="G175" s="1428"/>
      <c r="I175" s="1428"/>
    </row>
    <row r="176" spans="7:9" ht="15">
      <c r="G176" s="1428"/>
      <c r="I176" s="1428"/>
    </row>
    <row r="177" spans="7:9" ht="15">
      <c r="G177" s="1428"/>
      <c r="I177" s="1428"/>
    </row>
    <row r="178" spans="7:9" ht="15">
      <c r="G178" s="1428"/>
      <c r="I178" s="1428"/>
    </row>
    <row r="179" spans="7:9" ht="15">
      <c r="G179" s="1428"/>
      <c r="I179" s="1428"/>
    </row>
    <row r="180" spans="7:9" ht="15">
      <c r="G180" s="1428"/>
      <c r="I180" s="1428"/>
    </row>
    <row r="181" spans="7:9" ht="15">
      <c r="G181" s="1428"/>
      <c r="I181" s="1428"/>
    </row>
    <row r="182" spans="7:9" ht="15">
      <c r="G182" s="1428"/>
      <c r="I182" s="1428"/>
    </row>
    <row r="183" spans="7:9" ht="15">
      <c r="G183" s="1428"/>
      <c r="I183" s="1428"/>
    </row>
    <row r="184" spans="7:9" ht="15">
      <c r="G184" s="1428"/>
      <c r="I184" s="1428"/>
    </row>
    <row r="185" spans="7:9" ht="15">
      <c r="G185" s="1428"/>
      <c r="I185" s="1428"/>
    </row>
    <row r="186" spans="7:9" ht="15">
      <c r="G186" s="1428"/>
      <c r="I186" s="1428"/>
    </row>
    <row r="187" spans="7:9" ht="15">
      <c r="G187" s="1428"/>
      <c r="I187" s="1428"/>
    </row>
    <row r="188" spans="7:9" ht="15">
      <c r="G188" s="1428"/>
      <c r="I188" s="1428"/>
    </row>
    <row r="189" spans="7:9" ht="15">
      <c r="G189" s="1428"/>
      <c r="I189" s="1428"/>
    </row>
    <row r="190" spans="7:9" ht="15">
      <c r="G190" s="1428"/>
      <c r="I190" s="1428"/>
    </row>
    <row r="191" spans="7:9" ht="15">
      <c r="G191" s="1428"/>
      <c r="I191" s="1428"/>
    </row>
    <row r="192" spans="7:9" ht="15">
      <c r="G192" s="1428"/>
      <c r="I192" s="1428"/>
    </row>
    <row r="193" spans="7:9" ht="15">
      <c r="G193" s="1428"/>
      <c r="I193" s="1428"/>
    </row>
    <row r="194" spans="7:9" ht="15">
      <c r="G194" s="1428"/>
      <c r="I194" s="1428"/>
    </row>
    <row r="195" spans="7:9" ht="15">
      <c r="G195" s="1428"/>
      <c r="I195" s="1428"/>
    </row>
    <row r="196" spans="7:9" ht="15">
      <c r="G196" s="1428"/>
      <c r="I196" s="1428"/>
    </row>
    <row r="197" spans="7:9" ht="15">
      <c r="G197" s="1428"/>
      <c r="I197" s="1428"/>
    </row>
    <row r="198" spans="7:9" ht="15">
      <c r="G198" s="1428"/>
      <c r="I198" s="1428"/>
    </row>
    <row r="199" spans="7:9" ht="15">
      <c r="G199" s="1428"/>
      <c r="I199" s="1428"/>
    </row>
    <row r="200" spans="7:9" ht="15">
      <c r="G200" s="1428"/>
      <c r="I200" s="1428"/>
    </row>
    <row r="201" spans="7:9" ht="15">
      <c r="G201" s="1428"/>
      <c r="I201" s="1428"/>
    </row>
    <row r="202" spans="7:9" ht="15">
      <c r="G202" s="1428"/>
      <c r="I202" s="1428"/>
    </row>
    <row r="203" spans="7:9" ht="15">
      <c r="G203" s="1428"/>
      <c r="I203" s="1428"/>
    </row>
    <row r="204" spans="7:9" ht="15">
      <c r="G204" s="1428"/>
      <c r="I204" s="1428"/>
    </row>
    <row r="205" spans="7:9" ht="15">
      <c r="G205" s="1428"/>
      <c r="I205" s="1428"/>
    </row>
    <row r="206" spans="7:9" ht="15">
      <c r="G206" s="1428"/>
      <c r="I206" s="1428"/>
    </row>
    <row r="207" spans="7:9" ht="15">
      <c r="G207" s="1428"/>
      <c r="I207" s="1428"/>
    </row>
    <row r="208" spans="7:9" ht="15">
      <c r="G208" s="1428"/>
      <c r="I208" s="1428"/>
    </row>
    <row r="209" spans="7:9" ht="15">
      <c r="G209" s="1428"/>
      <c r="I209" s="1428"/>
    </row>
    <row r="210" spans="7:9" ht="15">
      <c r="G210" s="1428"/>
      <c r="I210" s="1428"/>
    </row>
    <row r="211" spans="7:9" ht="15">
      <c r="G211" s="1428"/>
      <c r="I211" s="1428"/>
    </row>
    <row r="212" spans="7:9" ht="15">
      <c r="G212" s="1428"/>
      <c r="I212" s="1428"/>
    </row>
    <row r="213" spans="7:9" ht="15">
      <c r="G213" s="1428"/>
      <c r="I213" s="1428"/>
    </row>
    <row r="214" spans="7:9" ht="15">
      <c r="G214" s="1428"/>
      <c r="I214" s="1428"/>
    </row>
    <row r="215" spans="7:9" ht="15">
      <c r="G215" s="1428"/>
      <c r="I215" s="1428"/>
    </row>
    <row r="216" spans="7:9" ht="15">
      <c r="G216" s="1428"/>
      <c r="I216" s="1428"/>
    </row>
    <row r="217" spans="7:9" ht="15">
      <c r="G217" s="1428"/>
      <c r="I217" s="1428"/>
    </row>
    <row r="218" spans="7:9" ht="15">
      <c r="G218" s="1428"/>
      <c r="I218" s="1428"/>
    </row>
    <row r="219" spans="7:9" ht="15">
      <c r="G219" s="1428"/>
      <c r="I219" s="1428"/>
    </row>
    <row r="220" spans="7:9" ht="15">
      <c r="G220" s="1428"/>
      <c r="I220" s="1428"/>
    </row>
    <row r="221" spans="7:9" ht="15">
      <c r="G221" s="1428"/>
      <c r="I221" s="1428"/>
    </row>
    <row r="222" spans="7:9" ht="15">
      <c r="G222" s="1428"/>
      <c r="I222" s="1428"/>
    </row>
    <row r="223" spans="7:9" ht="15">
      <c r="G223" s="1428"/>
      <c r="I223" s="1428"/>
    </row>
    <row r="224" spans="7:9" ht="15">
      <c r="G224" s="1428"/>
      <c r="I224" s="1428"/>
    </row>
    <row r="225" spans="7:9" ht="15">
      <c r="G225" s="1428"/>
      <c r="I225" s="1428"/>
    </row>
    <row r="226" spans="7:9" ht="15">
      <c r="G226" s="1428"/>
      <c r="I226" s="1428"/>
    </row>
    <row r="227" spans="7:9" ht="15">
      <c r="G227" s="1428"/>
      <c r="I227" s="1428"/>
    </row>
    <row r="228" spans="7:9" ht="15">
      <c r="G228" s="1428"/>
      <c r="I228" s="1428"/>
    </row>
    <row r="229" spans="7:9" ht="15">
      <c r="G229" s="1428"/>
      <c r="I229" s="1428"/>
    </row>
    <row r="230" spans="7:9" ht="15">
      <c r="G230" s="1428"/>
      <c r="I230" s="1428"/>
    </row>
    <row r="231" spans="7:9" ht="15">
      <c r="G231" s="1428"/>
      <c r="I231" s="1428"/>
    </row>
    <row r="232" spans="7:9" ht="15">
      <c r="G232" s="1428"/>
      <c r="I232" s="1428"/>
    </row>
    <row r="233" spans="7:9" ht="15">
      <c r="G233" s="1428"/>
      <c r="I233" s="1428"/>
    </row>
    <row r="234" spans="7:9" ht="15">
      <c r="G234" s="1428"/>
      <c r="I234" s="1428"/>
    </row>
    <row r="235" spans="7:9" ht="15">
      <c r="G235" s="1428"/>
      <c r="I235" s="1428"/>
    </row>
    <row r="236" spans="7:9" ht="15">
      <c r="G236" s="1428"/>
      <c r="I236" s="1428"/>
    </row>
    <row r="237" spans="7:9" ht="15">
      <c r="G237" s="1428"/>
      <c r="I237" s="1428"/>
    </row>
    <row r="238" spans="7:9" ht="15">
      <c r="G238" s="1428"/>
      <c r="I238" s="1428"/>
    </row>
    <row r="239" spans="7:9" ht="15">
      <c r="G239" s="1428"/>
      <c r="I239" s="1428"/>
    </row>
    <row r="240" spans="7:9" ht="15">
      <c r="G240" s="1428"/>
      <c r="I240" s="1428"/>
    </row>
    <row r="241" spans="7:9" ht="15">
      <c r="G241" s="1428"/>
      <c r="I241" s="1428"/>
    </row>
    <row r="242" spans="7:9" ht="15">
      <c r="G242" s="1428"/>
      <c r="I242" s="1428"/>
    </row>
    <row r="243" spans="7:9" ht="15">
      <c r="G243" s="1428"/>
      <c r="I243" s="1428"/>
    </row>
    <row r="244" spans="7:9" ht="15">
      <c r="G244" s="1428"/>
      <c r="I244" s="1428"/>
    </row>
    <row r="245" spans="7:9" ht="15">
      <c r="G245" s="1428"/>
      <c r="I245" s="1428"/>
    </row>
    <row r="246" spans="7:9" ht="15">
      <c r="G246" s="1428"/>
      <c r="I246" s="1428"/>
    </row>
    <row r="247" spans="7:9" ht="15">
      <c r="G247" s="1428"/>
      <c r="I247" s="1428"/>
    </row>
    <row r="248" spans="7:9" ht="15">
      <c r="G248" s="1428"/>
      <c r="I248" s="1428"/>
    </row>
    <row r="249" spans="7:9" ht="15">
      <c r="G249" s="1428"/>
      <c r="I249" s="1428"/>
    </row>
    <row r="250" spans="7:9" ht="15">
      <c r="G250" s="1428"/>
      <c r="I250" s="1428"/>
    </row>
    <row r="251" spans="7:9" ht="15">
      <c r="G251" s="1428"/>
      <c r="I251" s="1428"/>
    </row>
    <row r="252" spans="7:9" ht="15">
      <c r="G252" s="1428"/>
      <c r="I252" s="1428"/>
    </row>
    <row r="253" spans="7:9" ht="15">
      <c r="G253" s="1428"/>
      <c r="I253" s="1428"/>
    </row>
    <row r="254" spans="7:9" ht="15">
      <c r="G254" s="1428"/>
      <c r="I254" s="1428"/>
    </row>
    <row r="255" spans="7:9" ht="15">
      <c r="G255" s="1428"/>
      <c r="I255" s="1428"/>
    </row>
    <row r="256" spans="7:9" ht="15">
      <c r="G256" s="1428"/>
      <c r="I256" s="1428"/>
    </row>
    <row r="257" spans="7:9" ht="15">
      <c r="G257" s="1428"/>
      <c r="I257" s="1428"/>
    </row>
    <row r="258" spans="7:9" ht="15">
      <c r="G258" s="1428"/>
      <c r="I258" s="1428"/>
    </row>
    <row r="259" spans="7:9" ht="15">
      <c r="G259" s="1428"/>
      <c r="I259" s="1428"/>
    </row>
    <row r="260" spans="7:9" ht="15">
      <c r="G260" s="1428"/>
      <c r="I260" s="1428"/>
    </row>
    <row r="261" spans="7:9" ht="15">
      <c r="G261" s="1428"/>
      <c r="I261" s="1428"/>
    </row>
    <row r="262" spans="7:9" ht="15">
      <c r="G262" s="1428"/>
      <c r="I262" s="1428"/>
    </row>
    <row r="263" spans="7:9" ht="15">
      <c r="G263" s="1428"/>
      <c r="I263" s="1428"/>
    </row>
    <row r="264" spans="7:9" ht="15">
      <c r="G264" s="1428"/>
      <c r="I264" s="1428"/>
    </row>
    <row r="265" spans="7:9" ht="15">
      <c r="G265" s="1428"/>
      <c r="I265" s="1428"/>
    </row>
    <row r="266" spans="7:9" ht="15">
      <c r="G266" s="1428"/>
      <c r="I266" s="1428"/>
    </row>
    <row r="267" spans="7:9" ht="15">
      <c r="G267" s="1428"/>
      <c r="I267" s="1428"/>
    </row>
    <row r="268" spans="7:9" ht="15">
      <c r="G268" s="1428"/>
      <c r="I268" s="1428"/>
    </row>
    <row r="269" spans="7:9" ht="15">
      <c r="G269" s="1428"/>
      <c r="I269" s="1428"/>
    </row>
    <row r="270" spans="7:9" ht="15">
      <c r="G270" s="1428"/>
      <c r="I270" s="1428"/>
    </row>
    <row r="271" spans="7:9" ht="15">
      <c r="G271" s="1428"/>
      <c r="I271" s="1428"/>
    </row>
    <row r="272" spans="7:9" ht="15">
      <c r="G272" s="1428"/>
      <c r="I272" s="1428"/>
    </row>
    <row r="273" spans="7:9" ht="15">
      <c r="G273" s="1428"/>
      <c r="I273" s="1428"/>
    </row>
    <row r="274" spans="7:9" ht="15">
      <c r="G274" s="1428"/>
      <c r="I274" s="1428"/>
    </row>
    <row r="275" spans="7:9" ht="15">
      <c r="G275" s="1428"/>
      <c r="I275" s="1428"/>
    </row>
    <row r="276" spans="7:9" ht="15">
      <c r="G276" s="1428"/>
      <c r="I276" s="1428"/>
    </row>
    <row r="277" spans="7:9" ht="15">
      <c r="G277" s="1428"/>
      <c r="I277" s="1428"/>
    </row>
    <row r="278" spans="7:9" ht="15">
      <c r="G278" s="1428"/>
      <c r="I278" s="1428"/>
    </row>
    <row r="279" spans="7:9" ht="15">
      <c r="G279" s="1428"/>
      <c r="I279" s="1428"/>
    </row>
    <row r="280" spans="7:9" ht="15">
      <c r="G280" s="1428"/>
      <c r="I280" s="1428"/>
    </row>
    <row r="281" spans="7:9" ht="15">
      <c r="G281" s="1428"/>
      <c r="I281" s="1428"/>
    </row>
    <row r="282" spans="7:9" ht="15">
      <c r="G282" s="1428"/>
      <c r="I282" s="1428"/>
    </row>
    <row r="283" spans="7:9" ht="15">
      <c r="G283" s="1428"/>
      <c r="I283" s="1428"/>
    </row>
    <row r="284" spans="7:9" ht="15">
      <c r="G284" s="1428"/>
      <c r="I284" s="1428"/>
    </row>
    <row r="285" spans="7:9" ht="15">
      <c r="G285" s="1428"/>
      <c r="I285" s="1428"/>
    </row>
    <row r="286" spans="7:9" ht="15">
      <c r="G286" s="1428"/>
      <c r="I286" s="1428"/>
    </row>
    <row r="287" spans="7:9" ht="15">
      <c r="G287" s="1428"/>
      <c r="I287" s="1428"/>
    </row>
    <row r="288" spans="7:9" ht="15">
      <c r="G288" s="1428"/>
      <c r="I288" s="1428"/>
    </row>
    <row r="289" spans="7:9" ht="15">
      <c r="G289" s="1428"/>
      <c r="I289" s="1428"/>
    </row>
    <row r="290" spans="7:9" ht="15">
      <c r="G290" s="1428"/>
      <c r="I290" s="1428"/>
    </row>
    <row r="291" spans="7:9" ht="15">
      <c r="G291" s="1428"/>
      <c r="I291" s="1428"/>
    </row>
    <row r="292" spans="7:9" ht="15">
      <c r="G292" s="1428"/>
      <c r="I292" s="1428"/>
    </row>
    <row r="293" spans="7:9" ht="15">
      <c r="G293" s="1428"/>
      <c r="I293" s="1428"/>
    </row>
    <row r="294" spans="7:9" ht="15">
      <c r="G294" s="1428"/>
      <c r="I294" s="1428"/>
    </row>
    <row r="295" spans="7:9" ht="15">
      <c r="G295" s="1428"/>
      <c r="I295" s="1428"/>
    </row>
    <row r="296" spans="7:9" ht="15">
      <c r="G296" s="1428"/>
      <c r="I296" s="1428"/>
    </row>
    <row r="297" spans="7:9" ht="15">
      <c r="G297" s="1428"/>
      <c r="I297" s="1428"/>
    </row>
    <row r="298" spans="7:9" ht="15">
      <c r="G298" s="1428"/>
      <c r="I298" s="1428"/>
    </row>
    <row r="299" spans="7:9" ht="15">
      <c r="G299" s="1428"/>
      <c r="I299" s="1428"/>
    </row>
    <row r="300" spans="7:9" ht="15">
      <c r="G300" s="1428"/>
      <c r="I300" s="1428"/>
    </row>
    <row r="301" spans="7:9" ht="15">
      <c r="G301" s="1428"/>
      <c r="I301" s="1428"/>
    </row>
    <row r="302" spans="7:9" ht="15">
      <c r="G302" s="1428"/>
      <c r="I302" s="1428"/>
    </row>
    <row r="303" spans="7:9" ht="15">
      <c r="G303" s="1428"/>
      <c r="I303" s="1428"/>
    </row>
    <row r="304" spans="7:9" ht="15">
      <c r="G304" s="1428"/>
      <c r="I304" s="1428"/>
    </row>
    <row r="305" spans="7:9" ht="15">
      <c r="G305" s="1428"/>
      <c r="I305" s="1428"/>
    </row>
    <row r="306" spans="7:9" ht="15">
      <c r="G306" s="1428"/>
      <c r="I306" s="1428"/>
    </row>
    <row r="307" spans="7:9" ht="15">
      <c r="G307" s="1428"/>
      <c r="I307" s="1428"/>
    </row>
    <row r="308" spans="7:9" ht="15">
      <c r="G308" s="1428"/>
      <c r="I308" s="1428"/>
    </row>
    <row r="309" spans="7:9" ht="15">
      <c r="G309" s="1428"/>
      <c r="I309" s="1428"/>
    </row>
    <row r="310" spans="7:9" ht="15">
      <c r="G310" s="1428"/>
      <c r="I310" s="1428"/>
    </row>
    <row r="311" spans="7:9" ht="15">
      <c r="G311" s="1428"/>
      <c r="I311" s="1428"/>
    </row>
    <row r="312" spans="7:9" ht="15">
      <c r="G312" s="1428"/>
      <c r="I312" s="1428"/>
    </row>
    <row r="313" spans="7:9" ht="15">
      <c r="G313" s="1428"/>
      <c r="I313" s="1428"/>
    </row>
    <row r="314" spans="7:9" ht="15">
      <c r="G314" s="1428"/>
      <c r="I314" s="1428"/>
    </row>
    <row r="315" spans="7:9" ht="15">
      <c r="G315" s="1428"/>
      <c r="I315" s="1428"/>
    </row>
    <row r="316" spans="7:9" ht="15">
      <c r="G316" s="1428"/>
      <c r="I316" s="1428"/>
    </row>
    <row r="317" spans="7:9" ht="15">
      <c r="G317" s="1428"/>
      <c r="I317" s="1428"/>
    </row>
    <row r="318" spans="7:9" ht="15">
      <c r="G318" s="1428"/>
      <c r="I318" s="1428"/>
    </row>
    <row r="319" spans="7:9" ht="15">
      <c r="G319" s="1428"/>
      <c r="I319" s="1428"/>
    </row>
    <row r="320" spans="7:9" ht="15">
      <c r="G320" s="1428"/>
      <c r="I320" s="1428"/>
    </row>
    <row r="321" spans="7:9" ht="15">
      <c r="G321" s="1428"/>
      <c r="I321" s="1428"/>
    </row>
    <row r="322" spans="7:9" ht="15">
      <c r="G322" s="1428"/>
      <c r="I322" s="1428"/>
    </row>
    <row r="323" spans="7:9" ht="15">
      <c r="G323" s="1428"/>
      <c r="I323" s="1428"/>
    </row>
    <row r="324" spans="7:9" ht="15">
      <c r="G324" s="1428"/>
      <c r="I324" s="1428"/>
    </row>
    <row r="325" spans="7:9" ht="15">
      <c r="G325" s="1428"/>
      <c r="I325" s="1428"/>
    </row>
    <row r="326" spans="7:9" ht="15">
      <c r="G326" s="1428"/>
      <c r="I326" s="1428"/>
    </row>
    <row r="327" spans="7:9" ht="15">
      <c r="G327" s="1428"/>
      <c r="I327" s="1428"/>
    </row>
    <row r="328" spans="7:9" ht="15">
      <c r="G328" s="1428"/>
      <c r="I328" s="1428"/>
    </row>
    <row r="329" spans="7:9" ht="15">
      <c r="G329" s="1428"/>
      <c r="I329" s="1428"/>
    </row>
    <row r="330" spans="7:9" ht="15">
      <c r="G330" s="1428"/>
      <c r="I330" s="1428"/>
    </row>
    <row r="331" spans="7:9" ht="15">
      <c r="G331" s="1428"/>
      <c r="I331" s="1428"/>
    </row>
    <row r="332" spans="7:9" ht="15">
      <c r="G332" s="1428"/>
      <c r="I332" s="1428"/>
    </row>
    <row r="333" spans="7:9" ht="15">
      <c r="G333" s="1428"/>
      <c r="I333" s="1428"/>
    </row>
    <row r="334" spans="7:9" ht="15">
      <c r="G334" s="1428"/>
      <c r="I334" s="1428"/>
    </row>
    <row r="335" spans="7:9" ht="15">
      <c r="G335" s="1428"/>
      <c r="I335" s="1428"/>
    </row>
    <row r="336" spans="7:9" ht="15">
      <c r="G336" s="1428"/>
      <c r="I336" s="1428"/>
    </row>
    <row r="337" spans="7:9" ht="15">
      <c r="G337" s="1428"/>
      <c r="I337" s="1428"/>
    </row>
    <row r="338" spans="7:9" ht="15">
      <c r="G338" s="1428"/>
      <c r="I338" s="1428"/>
    </row>
    <row r="339" spans="7:9" ht="15">
      <c r="G339" s="1428"/>
      <c r="I339" s="1428"/>
    </row>
    <row r="340" spans="7:9" ht="15">
      <c r="G340" s="1428"/>
      <c r="I340" s="1428"/>
    </row>
    <row r="341" spans="7:9" ht="15">
      <c r="G341" s="1428"/>
      <c r="I341" s="1428"/>
    </row>
    <row r="342" spans="7:9" ht="15">
      <c r="G342" s="1428"/>
      <c r="I342" s="1428"/>
    </row>
    <row r="343" spans="7:9" ht="15">
      <c r="G343" s="1428"/>
      <c r="I343" s="1428"/>
    </row>
    <row r="344" spans="7:9" ht="15">
      <c r="G344" s="1428"/>
      <c r="I344" s="1428"/>
    </row>
    <row r="345" spans="7:9" ht="15">
      <c r="G345" s="1428"/>
      <c r="I345" s="1428"/>
    </row>
    <row r="346" spans="7:9" ht="15">
      <c r="G346" s="1428"/>
      <c r="I346" s="1428"/>
    </row>
    <row r="347" spans="7:9" ht="15">
      <c r="G347" s="1428"/>
      <c r="I347" s="1428"/>
    </row>
    <row r="348" spans="7:9" ht="15">
      <c r="G348" s="1428"/>
      <c r="I348" s="1428"/>
    </row>
    <row r="349" spans="7:9" ht="15">
      <c r="G349" s="1428"/>
      <c r="I349" s="1428"/>
    </row>
    <row r="350" spans="7:9" ht="15">
      <c r="G350" s="1428"/>
      <c r="I350" s="1428"/>
    </row>
    <row r="351" spans="7:9" ht="15">
      <c r="G351" s="1428"/>
      <c r="I351" s="1428"/>
    </row>
    <row r="352" spans="7:9" ht="15">
      <c r="G352" s="1428"/>
      <c r="I352" s="1428"/>
    </row>
    <row r="353" spans="7:9" ht="15">
      <c r="G353" s="1428"/>
      <c r="I353" s="1428"/>
    </row>
    <row r="354" spans="7:9" ht="15">
      <c r="G354" s="1428"/>
      <c r="I354" s="1428"/>
    </row>
    <row r="355" spans="7:9" ht="15">
      <c r="G355" s="1428"/>
      <c r="I355" s="1428"/>
    </row>
    <row r="356" spans="7:9" ht="15">
      <c r="G356" s="1428"/>
      <c r="I356" s="1428"/>
    </row>
    <row r="357" spans="7:9" ht="15">
      <c r="G357" s="1428"/>
      <c r="I357" s="1428"/>
    </row>
    <row r="358" spans="7:9" ht="15">
      <c r="G358" s="1428"/>
      <c r="I358" s="1428"/>
    </row>
    <row r="359" spans="7:9" ht="15">
      <c r="G359" s="1428"/>
      <c r="I359" s="1428"/>
    </row>
    <row r="360" spans="7:9" ht="15">
      <c r="G360" s="1428"/>
      <c r="I360" s="1428"/>
    </row>
    <row r="361" spans="7:9" ht="15">
      <c r="G361" s="1428"/>
      <c r="I361" s="1428"/>
    </row>
    <row r="362" spans="7:9" ht="15">
      <c r="G362" s="1428"/>
      <c r="I362" s="1428"/>
    </row>
    <row r="363" spans="7:9" ht="15">
      <c r="G363" s="1428"/>
      <c r="I363" s="1428"/>
    </row>
    <row r="364" spans="7:9" ht="15">
      <c r="G364" s="1428"/>
      <c r="I364" s="1428"/>
    </row>
    <row r="365" spans="7:9" ht="15">
      <c r="G365" s="1428"/>
      <c r="I365" s="1428"/>
    </row>
    <row r="366" spans="7:9" ht="15">
      <c r="G366" s="1428"/>
      <c r="I366" s="1428"/>
    </row>
    <row r="367" spans="7:9" ht="15">
      <c r="G367" s="1428"/>
      <c r="I367" s="1428"/>
    </row>
    <row r="368" spans="7:9" ht="15">
      <c r="G368" s="1428"/>
      <c r="I368" s="1428"/>
    </row>
    <row r="369" spans="7:9" ht="15">
      <c r="G369" s="1428"/>
      <c r="I369" s="1428"/>
    </row>
  </sheetData>
  <sheetProtection selectLockedCells="1" selectUnlockedCells="1"/>
  <mergeCells count="58">
    <mergeCell ref="A1:I1"/>
    <mergeCell ref="A2:I2"/>
    <mergeCell ref="A3:I3"/>
    <mergeCell ref="A4:I4"/>
    <mergeCell ref="A5:I5"/>
    <mergeCell ref="B6:H6"/>
    <mergeCell ref="A7:I7"/>
    <mergeCell ref="A8:I8"/>
    <mergeCell ref="A10:I10"/>
    <mergeCell ref="A11:G11"/>
    <mergeCell ref="B12:C14"/>
    <mergeCell ref="D12:D14"/>
    <mergeCell ref="E12:E14"/>
    <mergeCell ref="F12:G12"/>
    <mergeCell ref="H12:I12"/>
    <mergeCell ref="F13:G13"/>
    <mergeCell ref="H13:I13"/>
    <mergeCell ref="B15:C15"/>
    <mergeCell ref="A16:I16"/>
    <mergeCell ref="B17:I17"/>
    <mergeCell ref="B18:C18"/>
    <mergeCell ref="B19:C19"/>
    <mergeCell ref="B20:C20"/>
    <mergeCell ref="B21:C21"/>
    <mergeCell ref="B22:C22"/>
    <mergeCell ref="B23:I23"/>
    <mergeCell ref="B24:C24"/>
    <mergeCell ref="A25:I25"/>
    <mergeCell ref="B26:C26"/>
    <mergeCell ref="F26:H26"/>
    <mergeCell ref="B28:C28"/>
    <mergeCell ref="F28:H28"/>
    <mergeCell ref="B29:C29"/>
    <mergeCell ref="F29:H29"/>
    <mergeCell ref="A30:B30"/>
    <mergeCell ref="B31:C31"/>
    <mergeCell ref="F31:H31"/>
    <mergeCell ref="B32:C32"/>
    <mergeCell ref="F32:H32"/>
    <mergeCell ref="A33:I33"/>
    <mergeCell ref="B34:C34"/>
    <mergeCell ref="F34:H34"/>
    <mergeCell ref="B35:C35"/>
    <mergeCell ref="F35:H35"/>
    <mergeCell ref="B36:C36"/>
    <mergeCell ref="F36:H36"/>
    <mergeCell ref="B37:C37"/>
    <mergeCell ref="F37:H37"/>
    <mergeCell ref="B38:B39"/>
    <mergeCell ref="F38:H38"/>
    <mergeCell ref="F39:H39"/>
    <mergeCell ref="A40:I40"/>
    <mergeCell ref="B41:C41"/>
    <mergeCell ref="F41:H41"/>
    <mergeCell ref="A43:I43"/>
    <mergeCell ref="A44:I44"/>
    <mergeCell ref="A45:I45"/>
    <mergeCell ref="A46:I46"/>
  </mergeCells>
  <printOptions/>
  <pageMargins left="0.9840277777777777" right="0.39375" top="0.39375" bottom="0.39375" header="0.5118055555555555" footer="0.31527777777777777"/>
  <pageSetup fitToHeight="1" fitToWidth="1" horizontalDpi="300" verticalDpi="300" orientation="portrait" paperSize="9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8"/>
  </sheetPr>
  <dimension ref="A1:K29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803" customWidth="1"/>
    <col min="2" max="2" width="45.125" style="1803" customWidth="1"/>
    <col min="3" max="3" width="10.625" style="1803" customWidth="1"/>
    <col min="4" max="4" width="10.75390625" style="1803" customWidth="1"/>
    <col min="5" max="5" width="12.75390625" style="2164" customWidth="1"/>
    <col min="6" max="6" width="12.75390625" style="2165" customWidth="1"/>
    <col min="7" max="7" width="11.00390625" style="2166" customWidth="1"/>
    <col min="8" max="8" width="15.125" style="2164" hidden="1" customWidth="1"/>
    <col min="9" max="9" width="11.875" style="1803" customWidth="1"/>
    <col min="10" max="10" width="12.625" style="772" customWidth="1"/>
    <col min="11" max="18" width="9.125" style="772" customWidth="1"/>
    <col min="19" max="16384" width="9.125" style="1803" customWidth="1"/>
  </cols>
  <sheetData>
    <row r="1" spans="1:11" ht="19.5" customHeight="1">
      <c r="A1" s="1705" t="s">
        <v>1067</v>
      </c>
      <c r="B1" s="1705"/>
      <c r="C1" s="1705"/>
      <c r="D1" s="1705"/>
      <c r="E1" s="1705"/>
      <c r="F1" s="1705"/>
      <c r="G1" s="1705"/>
      <c r="H1" s="2066"/>
      <c r="I1" s="2066"/>
      <c r="J1" s="2167"/>
      <c r="K1" s="2167"/>
    </row>
    <row r="2" spans="1:11" ht="15.75">
      <c r="A2" s="1705" t="s">
        <v>1068</v>
      </c>
      <c r="B2" s="1705"/>
      <c r="C2" s="1705"/>
      <c r="D2" s="1705"/>
      <c r="E2" s="1705"/>
      <c r="F2" s="1705"/>
      <c r="G2" s="1705"/>
      <c r="H2" s="2066"/>
      <c r="I2" s="2066"/>
      <c r="J2" s="2167"/>
      <c r="K2" s="2167"/>
    </row>
    <row r="3" spans="1:11" ht="15.75" customHeight="1">
      <c r="A3" s="1806" t="s">
        <v>2844</v>
      </c>
      <c r="B3" s="1806"/>
      <c r="C3" s="1806"/>
      <c r="D3" s="1806"/>
      <c r="E3" s="1806"/>
      <c r="F3" s="1806"/>
      <c r="G3" s="1806"/>
      <c r="H3" s="1418"/>
      <c r="I3" s="1418"/>
      <c r="J3" s="2168"/>
      <c r="K3" s="2168"/>
    </row>
    <row r="4" spans="1:11" ht="15.75" customHeight="1">
      <c r="A4" s="1806" t="s">
        <v>1070</v>
      </c>
      <c r="B4" s="1806"/>
      <c r="C4" s="1806"/>
      <c r="D4" s="1806"/>
      <c r="E4" s="1806"/>
      <c r="F4" s="1806"/>
      <c r="G4" s="1806"/>
      <c r="H4" s="2068"/>
      <c r="I4" s="2068"/>
      <c r="J4" s="2169"/>
      <c r="K4" s="2169"/>
    </row>
    <row r="5" spans="1:11" ht="15.75" customHeight="1">
      <c r="A5" s="1807" t="s">
        <v>1071</v>
      </c>
      <c r="B5" s="1807"/>
      <c r="C5" s="1807"/>
      <c r="D5" s="1807"/>
      <c r="E5" s="1807"/>
      <c r="F5" s="1807"/>
      <c r="G5" s="1807"/>
      <c r="H5" s="1432"/>
      <c r="I5" s="1432"/>
      <c r="J5" s="2170"/>
      <c r="K5" s="2170"/>
    </row>
    <row r="6" spans="1:11" ht="15.75">
      <c r="A6" s="1705" t="s">
        <v>2779</v>
      </c>
      <c r="B6" s="1705"/>
      <c r="C6" s="1705"/>
      <c r="D6" s="1705"/>
      <c r="E6" s="1705"/>
      <c r="F6" s="1705"/>
      <c r="G6" s="1705"/>
      <c r="H6" s="1705"/>
      <c r="I6" s="1705"/>
      <c r="J6" s="2171"/>
      <c r="K6" s="2171"/>
    </row>
    <row r="7" spans="1:11" ht="15.75">
      <c r="A7" s="1425" t="s">
        <v>2845</v>
      </c>
      <c r="B7" s="1425"/>
      <c r="C7" s="1425"/>
      <c r="D7" s="1425"/>
      <c r="E7" s="1425"/>
      <c r="F7" s="1425"/>
      <c r="G7" s="1425"/>
      <c r="H7" s="1425"/>
      <c r="I7" s="1425"/>
      <c r="J7" s="2172"/>
      <c r="K7" s="2172"/>
    </row>
    <row r="8" spans="2:11" ht="12" customHeight="1">
      <c r="B8" s="1425"/>
      <c r="C8" s="1425"/>
      <c r="D8" s="1425"/>
      <c r="E8" s="2173"/>
      <c r="F8" s="2174"/>
      <c r="G8" s="2175"/>
      <c r="H8" s="2176"/>
      <c r="I8" s="2175"/>
      <c r="J8" s="2172"/>
      <c r="K8" s="2172"/>
    </row>
    <row r="9" spans="1:11" ht="15" customHeight="1">
      <c r="A9" s="1847" t="s">
        <v>1072</v>
      </c>
      <c r="B9" s="1847"/>
      <c r="C9" s="1847"/>
      <c r="D9" s="1847"/>
      <c r="E9" s="1847"/>
      <c r="F9" s="1847"/>
      <c r="G9" s="1847"/>
      <c r="H9" s="1847"/>
      <c r="I9" s="1847"/>
      <c r="J9" s="2177"/>
      <c r="K9" s="2177"/>
    </row>
    <row r="10" spans="1:11" ht="15">
      <c r="A10" s="1847"/>
      <c r="B10" s="1847"/>
      <c r="C10" s="1847"/>
      <c r="D10" s="1847"/>
      <c r="E10" s="2073"/>
      <c r="F10" s="2074"/>
      <c r="G10" s="1847"/>
      <c r="H10" s="2073"/>
      <c r="I10" s="1847"/>
      <c r="J10" s="2177"/>
      <c r="K10" s="2177"/>
    </row>
    <row r="11" spans="2:8" ht="58.5" customHeight="1">
      <c r="B11" s="2178" t="s">
        <v>2846</v>
      </c>
      <c r="C11" s="1815" t="s">
        <v>1985</v>
      </c>
      <c r="D11" s="1815" t="s">
        <v>1078</v>
      </c>
      <c r="E11" s="2076" t="s">
        <v>2782</v>
      </c>
      <c r="F11" s="2076" t="s">
        <v>2847</v>
      </c>
      <c r="G11" s="2077" t="s">
        <v>2784</v>
      </c>
      <c r="H11" s="2179" t="s">
        <v>2784</v>
      </c>
    </row>
    <row r="12" spans="2:8" ht="21.75" customHeight="1">
      <c r="B12" s="2180">
        <v>1</v>
      </c>
      <c r="C12" s="2181">
        <v>2</v>
      </c>
      <c r="D12" s="2181">
        <v>3</v>
      </c>
      <c r="E12" s="2182">
        <v>4</v>
      </c>
      <c r="F12" s="2182">
        <v>5</v>
      </c>
      <c r="G12" s="2183">
        <v>6</v>
      </c>
      <c r="H12" s="2184">
        <v>7</v>
      </c>
    </row>
    <row r="13" spans="1:8" ht="25.5" customHeight="1">
      <c r="A13" s="1892" t="s">
        <v>2848</v>
      </c>
      <c r="B13" s="1892"/>
      <c r="C13" s="1892"/>
      <c r="D13" s="1892"/>
      <c r="E13" s="1892"/>
      <c r="F13" s="1892"/>
      <c r="G13" s="1892"/>
      <c r="H13" s="1892"/>
    </row>
    <row r="14" spans="2:10" ht="52.5" customHeight="1">
      <c r="B14" s="1896" t="s">
        <v>2849</v>
      </c>
      <c r="C14" s="2185" t="s">
        <v>2409</v>
      </c>
      <c r="D14" s="2186" t="s">
        <v>2850</v>
      </c>
      <c r="E14" s="2187">
        <f>630+560</f>
        <v>1190</v>
      </c>
      <c r="F14" s="2188" t="s">
        <v>2409</v>
      </c>
      <c r="G14" s="2189">
        <v>1190</v>
      </c>
      <c r="H14" s="2190">
        <v>880</v>
      </c>
      <c r="J14" s="772" t="s">
        <v>2851</v>
      </c>
    </row>
    <row r="15" spans="2:8" ht="17.25" customHeight="1">
      <c r="B15" s="2143"/>
      <c r="C15" s="2143"/>
      <c r="D15" s="2143"/>
      <c r="E15" s="2143"/>
      <c r="F15" s="2143"/>
      <c r="G15" s="2143"/>
      <c r="H15" s="2143"/>
    </row>
    <row r="16" spans="1:9" ht="34.5" customHeight="1">
      <c r="A16" s="1875" t="s">
        <v>2852</v>
      </c>
      <c r="B16" s="1875"/>
      <c r="C16" s="1875"/>
      <c r="D16" s="1875"/>
      <c r="E16" s="1875"/>
      <c r="F16" s="1875"/>
      <c r="G16" s="1875"/>
      <c r="H16" s="1875"/>
      <c r="I16" s="2191"/>
    </row>
    <row r="17" spans="1:9" ht="36" customHeight="1">
      <c r="A17" s="1876" t="s">
        <v>2853</v>
      </c>
      <c r="B17" s="1876"/>
      <c r="C17" s="1876"/>
      <c r="D17" s="1876"/>
      <c r="E17" s="1876"/>
      <c r="F17" s="1876"/>
      <c r="G17" s="1876"/>
      <c r="H17" s="1876"/>
      <c r="I17" s="2192"/>
    </row>
    <row r="18" spans="1:9" ht="33" customHeight="1">
      <c r="A18" s="2193" t="s">
        <v>2854</v>
      </c>
      <c r="B18" s="2193"/>
      <c r="C18" s="2193"/>
      <c r="D18" s="2193"/>
      <c r="E18" s="2193"/>
      <c r="F18" s="2193"/>
      <c r="G18" s="2193"/>
      <c r="H18" s="2193"/>
      <c r="I18" s="2194"/>
    </row>
    <row r="19" spans="1:9" ht="40.5" customHeight="1">
      <c r="A19" s="1876" t="s">
        <v>2855</v>
      </c>
      <c r="B19" s="1876"/>
      <c r="C19" s="1876"/>
      <c r="D19" s="1876"/>
      <c r="E19" s="1876"/>
      <c r="F19" s="1876"/>
      <c r="G19" s="1876"/>
      <c r="H19" s="1876"/>
      <c r="I19" s="2192"/>
    </row>
    <row r="20" spans="2:8" ht="15">
      <c r="B20" s="1418"/>
      <c r="C20" s="1418"/>
      <c r="D20" s="1418"/>
      <c r="E20" s="2195"/>
      <c r="F20" s="2195"/>
      <c r="G20" s="2195"/>
      <c r="H20" s="1418"/>
    </row>
    <row r="21" spans="2:8" ht="6.75" customHeight="1">
      <c r="B21" s="2115"/>
      <c r="C21" s="2115"/>
      <c r="D21" s="2115"/>
      <c r="E21" s="2196"/>
      <c r="F21" s="2196"/>
      <c r="G21" s="2196"/>
      <c r="H21" s="2115"/>
    </row>
    <row r="22" spans="2:8" ht="16.5" customHeight="1">
      <c r="B22" s="2115"/>
      <c r="C22" s="2115"/>
      <c r="D22" s="2115"/>
      <c r="E22" s="2196"/>
      <c r="F22" s="2196"/>
      <c r="G22" s="2196"/>
      <c r="H22" s="2115"/>
    </row>
    <row r="23" spans="2:8" ht="40.5" customHeight="1">
      <c r="B23" s="2115"/>
      <c r="C23" s="2115"/>
      <c r="D23" s="2115"/>
      <c r="E23" s="2196"/>
      <c r="F23" s="2196"/>
      <c r="G23" s="2196"/>
      <c r="H23" s="2115"/>
    </row>
    <row r="24" spans="2:9" ht="31.5" customHeight="1">
      <c r="B24" s="2115"/>
      <c r="C24" s="2115"/>
      <c r="D24" s="2115"/>
      <c r="E24" s="2197"/>
      <c r="F24" s="2198"/>
      <c r="G24" s="2196"/>
      <c r="H24" s="2197"/>
      <c r="I24" s="2115"/>
    </row>
    <row r="25" spans="2:9" ht="24.75" customHeight="1">
      <c r="B25" s="2115"/>
      <c r="C25" s="2115"/>
      <c r="D25" s="2115"/>
      <c r="E25" s="2197"/>
      <c r="F25" s="2198"/>
      <c r="G25" s="2196"/>
      <c r="H25" s="2197"/>
      <c r="I25" s="2115"/>
    </row>
    <row r="26" spans="2:9" ht="67.5" customHeight="1">
      <c r="B26" s="2115"/>
      <c r="C26" s="2115"/>
      <c r="D26" s="2115"/>
      <c r="E26" s="2197"/>
      <c r="F26" s="2198"/>
      <c r="G26" s="2196"/>
      <c r="H26" s="2197"/>
      <c r="I26" s="2115"/>
    </row>
    <row r="27" spans="2:9" ht="38.25" customHeight="1">
      <c r="B27" s="2199"/>
      <c r="C27" s="2199"/>
      <c r="D27" s="2199"/>
      <c r="E27" s="2200"/>
      <c r="F27" s="2201"/>
      <c r="G27" s="2202"/>
      <c r="H27" s="2200"/>
      <c r="I27" s="2199"/>
    </row>
    <row r="28" spans="2:9" ht="63" customHeight="1">
      <c r="B28" s="2192"/>
      <c r="C28" s="2192"/>
      <c r="D28" s="2192"/>
      <c r="E28" s="2203"/>
      <c r="F28" s="2204"/>
      <c r="G28" s="2195"/>
      <c r="H28" s="2203"/>
      <c r="I28" s="2192"/>
    </row>
    <row r="29" spans="2:9" ht="45" customHeight="1">
      <c r="B29" s="2205"/>
      <c r="C29" s="2205"/>
      <c r="D29" s="2205"/>
      <c r="E29" s="2200"/>
      <c r="F29" s="2201"/>
      <c r="G29" s="2206"/>
      <c r="H29" s="2200"/>
      <c r="I29" s="2205"/>
    </row>
  </sheetData>
  <sheetProtection selectLockedCells="1" selectUnlockedCells="1"/>
  <mergeCells count="14">
    <mergeCell ref="A1:G1"/>
    <mergeCell ref="A2:G2"/>
    <mergeCell ref="A3:G3"/>
    <mergeCell ref="A4:G4"/>
    <mergeCell ref="A5:G5"/>
    <mergeCell ref="A6:I6"/>
    <mergeCell ref="A7:I7"/>
    <mergeCell ref="A9:I9"/>
    <mergeCell ref="A13:H13"/>
    <mergeCell ref="B15:H15"/>
    <mergeCell ref="A16:H16"/>
    <mergeCell ref="A17:H17"/>
    <mergeCell ref="A18:H18"/>
    <mergeCell ref="A19:H19"/>
  </mergeCells>
  <printOptions/>
  <pageMargins left="0.9840277777777777" right="0.39375" top="0.6694444444444444" bottom="0.5118055555555555" header="0.5118055555555555" footer="0.5118055555555555"/>
  <pageSetup horizontalDpi="300" verticalDpi="300" orientation="portrait" paperSize="9" scale="79"/>
  <headerFooter alignWithMargins="0">
    <oddFooter>&amp;L&amp;P&amp;C&amp;P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2207" customWidth="1"/>
    <col min="2" max="2" width="33.00390625" style="2207" customWidth="1"/>
    <col min="3" max="3" width="10.625" style="2207" customWidth="1"/>
    <col min="4" max="5" width="7.25390625" style="1392" customWidth="1"/>
    <col min="6" max="6" width="8.75390625" style="2207" customWidth="1"/>
    <col min="7" max="7" width="8.75390625" style="2208" hidden="1" customWidth="1"/>
    <col min="8" max="8" width="11.75390625" style="2209" customWidth="1"/>
    <col min="9" max="10" width="9.125" style="2210" customWidth="1"/>
    <col min="11" max="15" width="9.125" style="2211" customWidth="1"/>
    <col min="16" max="16384" width="9.125" style="2207" customWidth="1"/>
  </cols>
  <sheetData>
    <row r="1" spans="1:15" s="1166" customFormat="1" ht="39.75" customHeight="1">
      <c r="A1" s="1403" t="s">
        <v>1067</v>
      </c>
      <c r="B1" s="1403"/>
      <c r="C1" s="1403"/>
      <c r="D1" s="1403"/>
      <c r="E1" s="1403"/>
      <c r="F1" s="1403"/>
      <c r="G1" s="1403"/>
      <c r="H1" s="1403"/>
      <c r="I1" s="2212"/>
      <c r="J1" s="2212"/>
      <c r="K1" s="775"/>
      <c r="L1" s="775"/>
      <c r="M1" s="775"/>
      <c r="N1" s="775"/>
      <c r="O1" s="775"/>
    </row>
    <row r="2" spans="1:15" s="1166" customFormat="1" ht="28.5" customHeight="1">
      <c r="A2" s="2213" t="s">
        <v>1068</v>
      </c>
      <c r="B2" s="2213"/>
      <c r="C2" s="2213"/>
      <c r="D2" s="2213"/>
      <c r="E2" s="2213"/>
      <c r="F2" s="2213"/>
      <c r="G2" s="2213"/>
      <c r="H2" s="2213"/>
      <c r="I2" s="2212"/>
      <c r="J2" s="2212"/>
      <c r="K2" s="775"/>
      <c r="L2" s="775"/>
      <c r="M2" s="775"/>
      <c r="N2" s="775"/>
      <c r="O2" s="775"/>
    </row>
    <row r="3" spans="2:15" s="1080" customFormat="1" ht="15.75" customHeight="1">
      <c r="B3" s="1744" t="s">
        <v>2856</v>
      </c>
      <c r="C3" s="1744"/>
      <c r="D3" s="1744"/>
      <c r="E3" s="1744"/>
      <c r="F3" s="1744"/>
      <c r="G3" s="1744"/>
      <c r="H3" s="1744"/>
      <c r="I3" s="2214"/>
      <c r="J3" s="2215"/>
      <c r="K3" s="772"/>
      <c r="L3" s="772"/>
      <c r="M3" s="2216"/>
      <c r="N3" s="772"/>
      <c r="O3" s="772"/>
    </row>
    <row r="4" spans="2:15" s="1080" customFormat="1" ht="16.5" customHeight="1">
      <c r="B4" s="1744" t="s">
        <v>2037</v>
      </c>
      <c r="C4" s="1744"/>
      <c r="D4" s="1744"/>
      <c r="E4" s="1744"/>
      <c r="F4" s="1744"/>
      <c r="G4" s="1744"/>
      <c r="H4" s="1744"/>
      <c r="I4" s="2214"/>
      <c r="J4" s="2215"/>
      <c r="K4" s="772"/>
      <c r="L4" s="772"/>
      <c r="M4" s="2216"/>
      <c r="N4" s="772"/>
      <c r="O4" s="772"/>
    </row>
    <row r="5" spans="2:15" s="1080" customFormat="1" ht="19.5" customHeight="1">
      <c r="B5" s="779" t="s">
        <v>2421</v>
      </c>
      <c r="C5" s="779"/>
      <c r="D5" s="779"/>
      <c r="E5" s="779"/>
      <c r="F5" s="779"/>
      <c r="G5" s="779"/>
      <c r="H5" s="779"/>
      <c r="I5" s="2214"/>
      <c r="J5" s="2215"/>
      <c r="K5" s="772"/>
      <c r="L5" s="772"/>
      <c r="M5" s="2216"/>
      <c r="N5" s="772"/>
      <c r="O5" s="772"/>
    </row>
    <row r="6" spans="2:15" s="1080" customFormat="1" ht="19.5" customHeight="1">
      <c r="B6" s="1168"/>
      <c r="C6" s="1168"/>
      <c r="D6" s="1168"/>
      <c r="E6" s="1168"/>
      <c r="F6" s="1168"/>
      <c r="G6" s="1168"/>
      <c r="H6" s="1168"/>
      <c r="I6" s="1168"/>
      <c r="J6" s="2215"/>
      <c r="K6" s="772"/>
      <c r="L6" s="772"/>
      <c r="M6" s="2216"/>
      <c r="N6" s="772"/>
      <c r="O6" s="772"/>
    </row>
    <row r="7" spans="1:15" s="1080" customFormat="1" ht="17.25" customHeight="1">
      <c r="A7" s="1680" t="s">
        <v>1072</v>
      </c>
      <c r="B7" s="1680"/>
      <c r="C7" s="1680"/>
      <c r="D7" s="1680"/>
      <c r="E7" s="1680"/>
      <c r="F7" s="1680"/>
      <c r="G7" s="1680"/>
      <c r="H7" s="1680"/>
      <c r="I7" s="2214"/>
      <c r="J7" s="2215"/>
      <c r="K7" s="772"/>
      <c r="L7" s="772"/>
      <c r="M7" s="2216"/>
      <c r="N7" s="772"/>
      <c r="O7" s="772"/>
    </row>
    <row r="8" spans="1:15" s="1080" customFormat="1" ht="12.75" customHeight="1">
      <c r="A8" s="781"/>
      <c r="B8" s="781"/>
      <c r="C8" s="781"/>
      <c r="D8" s="781"/>
      <c r="E8" s="781"/>
      <c r="F8" s="781"/>
      <c r="G8" s="781"/>
      <c r="H8" s="781"/>
      <c r="I8" s="2214"/>
      <c r="J8" s="2215"/>
      <c r="K8" s="772"/>
      <c r="L8" s="772"/>
      <c r="M8" s="2216"/>
      <c r="N8" s="772"/>
      <c r="O8" s="772"/>
    </row>
    <row r="9" spans="1:15" s="1080" customFormat="1" ht="27" customHeight="1">
      <c r="A9" s="2213" t="s">
        <v>1984</v>
      </c>
      <c r="B9" s="2213"/>
      <c r="C9" s="2213"/>
      <c r="D9" s="2213"/>
      <c r="E9" s="2213"/>
      <c r="F9" s="2213"/>
      <c r="G9" s="2213"/>
      <c r="H9" s="2213"/>
      <c r="I9" s="2214"/>
      <c r="J9" s="2215"/>
      <c r="K9" s="772"/>
      <c r="L9" s="772"/>
      <c r="M9" s="2216"/>
      <c r="N9" s="772"/>
      <c r="O9" s="772"/>
    </row>
    <row r="10" spans="1:15" s="2219" customFormat="1" ht="23.25" customHeight="1">
      <c r="A10" s="777" t="s">
        <v>2857</v>
      </c>
      <c r="B10" s="777"/>
      <c r="C10" s="777"/>
      <c r="D10" s="777"/>
      <c r="E10" s="777"/>
      <c r="F10" s="777"/>
      <c r="G10" s="777"/>
      <c r="H10" s="777"/>
      <c r="I10" s="2217"/>
      <c r="J10" s="2217"/>
      <c r="K10" s="2218"/>
      <c r="L10" s="2218"/>
      <c r="M10" s="2218"/>
      <c r="N10" s="2218"/>
      <c r="O10" s="2218"/>
    </row>
    <row r="11" spans="1:15" s="918" customFormat="1" ht="14.25" customHeight="1">
      <c r="A11" s="1680"/>
      <c r="B11" s="2220" t="s">
        <v>2858</v>
      </c>
      <c r="C11" s="1680"/>
      <c r="D11" s="1680"/>
      <c r="E11" s="1680"/>
      <c r="F11" s="1680"/>
      <c r="G11" s="2221"/>
      <c r="H11" s="1681"/>
      <c r="I11" s="2222"/>
      <c r="J11" s="2223"/>
      <c r="K11" s="784"/>
      <c r="L11" s="784"/>
      <c r="M11" s="784"/>
      <c r="N11" s="784"/>
      <c r="O11" s="784"/>
    </row>
    <row r="12" spans="1:8" ht="50.25" customHeight="1">
      <c r="A12" s="773"/>
      <c r="B12" s="1674" t="s">
        <v>1076</v>
      </c>
      <c r="C12" s="1674"/>
      <c r="D12" s="2224" t="s">
        <v>1985</v>
      </c>
      <c r="E12" s="2224" t="s">
        <v>1078</v>
      </c>
      <c r="F12" s="2225" t="s">
        <v>16</v>
      </c>
      <c r="G12" s="2226" t="s">
        <v>2859</v>
      </c>
      <c r="H12" s="2227" t="s">
        <v>2604</v>
      </c>
    </row>
    <row r="13" spans="1:15" s="815" customFormat="1" ht="12.75" customHeight="1">
      <c r="A13" s="786"/>
      <c r="B13" s="2228"/>
      <c r="C13" s="2228"/>
      <c r="D13" s="2228"/>
      <c r="E13" s="2228"/>
      <c r="F13" s="2228"/>
      <c r="G13" s="2229"/>
      <c r="H13" s="2230"/>
      <c r="I13" s="2231"/>
      <c r="J13" s="2231"/>
      <c r="K13" s="2232"/>
      <c r="L13" s="2232"/>
      <c r="M13" s="2232"/>
      <c r="N13" s="2232"/>
      <c r="O13" s="2232"/>
    </row>
    <row r="14" spans="1:15" s="770" customFormat="1" ht="41.25" customHeight="1">
      <c r="A14" s="1949"/>
      <c r="B14" s="2233" t="s">
        <v>2860</v>
      </c>
      <c r="C14" s="2234" t="s">
        <v>2861</v>
      </c>
      <c r="D14" s="818" t="s">
        <v>2409</v>
      </c>
      <c r="E14" s="818" t="s">
        <v>2862</v>
      </c>
      <c r="F14" s="818">
        <v>706</v>
      </c>
      <c r="G14" s="2235">
        <v>2200</v>
      </c>
      <c r="H14" s="1605">
        <v>3750</v>
      </c>
      <c r="I14" s="2236"/>
      <c r="J14" s="2237" t="s">
        <v>2863</v>
      </c>
      <c r="K14" s="2237"/>
      <c r="L14" s="2238"/>
      <c r="M14" s="2238"/>
      <c r="N14" s="2238"/>
      <c r="O14" s="2238"/>
    </row>
    <row r="15" spans="1:15" s="770" customFormat="1" ht="39.75" customHeight="1">
      <c r="A15" s="1949"/>
      <c r="B15" s="2239" t="s">
        <v>2864</v>
      </c>
      <c r="C15" s="2234" t="s">
        <v>2861</v>
      </c>
      <c r="D15" s="2240" t="s">
        <v>2480</v>
      </c>
      <c r="E15" s="2240" t="s">
        <v>2865</v>
      </c>
      <c r="F15" s="2240">
        <v>719</v>
      </c>
      <c r="G15" s="2241"/>
      <c r="H15" s="2242">
        <v>2420</v>
      </c>
      <c r="I15" s="2236"/>
      <c r="J15" s="2243"/>
      <c r="K15" s="2243"/>
      <c r="L15" s="2238"/>
      <c r="M15" s="2238"/>
      <c r="N15" s="2238"/>
      <c r="O15" s="2238"/>
    </row>
    <row r="16" spans="1:15" s="770" customFormat="1" ht="42" customHeight="1">
      <c r="A16" s="1949"/>
      <c r="B16" s="1958" t="s">
        <v>2866</v>
      </c>
      <c r="C16" s="1769" t="s">
        <v>2861</v>
      </c>
      <c r="D16" s="836" t="s">
        <v>2409</v>
      </c>
      <c r="E16" s="836" t="s">
        <v>2867</v>
      </c>
      <c r="F16" s="836">
        <v>720</v>
      </c>
      <c r="G16" s="2244">
        <v>250</v>
      </c>
      <c r="H16" s="1643">
        <v>300</v>
      </c>
      <c r="I16" s="2236"/>
      <c r="J16" s="2236"/>
      <c r="K16" s="2238"/>
      <c r="L16" s="2238"/>
      <c r="M16" s="2238"/>
      <c r="N16" s="2238"/>
      <c r="O16" s="2238"/>
    </row>
    <row r="17" spans="1:8" ht="12" customHeight="1">
      <c r="A17" s="773"/>
      <c r="B17" s="773"/>
      <c r="C17" s="773"/>
      <c r="D17" s="1932"/>
      <c r="E17" s="1932"/>
      <c r="F17" s="773"/>
      <c r="G17" s="1287"/>
      <c r="H17" s="1566"/>
    </row>
    <row r="18" spans="1:8" ht="27" customHeight="1">
      <c r="A18" s="1959" t="s">
        <v>1049</v>
      </c>
      <c r="B18" s="1959"/>
      <c r="C18" s="1959"/>
      <c r="D18" s="1959"/>
      <c r="E18" s="1959"/>
      <c r="F18" s="1959"/>
      <c r="G18" s="1959"/>
      <c r="H18" s="1959"/>
    </row>
    <row r="19" spans="1:8" ht="42" customHeight="1">
      <c r="A19" s="1765" t="s">
        <v>2868</v>
      </c>
      <c r="B19" s="1765"/>
      <c r="C19" s="1765"/>
      <c r="D19" s="1765"/>
      <c r="E19" s="1765"/>
      <c r="F19" s="1765"/>
      <c r="G19" s="1765"/>
      <c r="H19" s="1765"/>
    </row>
    <row r="20" spans="1:8" ht="49.5" customHeight="1">
      <c r="A20" s="1159" t="s">
        <v>1982</v>
      </c>
      <c r="B20" s="1159"/>
      <c r="C20" s="1159"/>
      <c r="D20" s="1159"/>
      <c r="E20" s="1159"/>
      <c r="F20" s="1159"/>
      <c r="G20" s="1159"/>
      <c r="H20" s="1159"/>
    </row>
    <row r="21" spans="1:8" ht="15">
      <c r="A21" s="773"/>
      <c r="B21" s="773"/>
      <c r="C21" s="773"/>
      <c r="D21" s="1932"/>
      <c r="E21" s="1932"/>
      <c r="F21" s="773"/>
      <c r="G21" s="1287"/>
      <c r="H21" s="1566"/>
    </row>
    <row r="22" spans="2:5" ht="12.75">
      <c r="B22" s="765"/>
      <c r="C22" s="765"/>
      <c r="D22" s="1391"/>
      <c r="E22" s="1391"/>
    </row>
    <row r="34" ht="12.75">
      <c r="H34" s="2245"/>
    </row>
    <row r="35" ht="12.75">
      <c r="H35" s="2245"/>
    </row>
    <row r="36" ht="12.75">
      <c r="H36" s="2245"/>
    </row>
  </sheetData>
  <sheetProtection selectLockedCells="1" selectUnlockedCells="1"/>
  <mergeCells count="15">
    <mergeCell ref="A1:H1"/>
    <mergeCell ref="A2:H2"/>
    <mergeCell ref="B3:H3"/>
    <mergeCell ref="B4:H4"/>
    <mergeCell ref="B5:H5"/>
    <mergeCell ref="B6:I6"/>
    <mergeCell ref="A7:H7"/>
    <mergeCell ref="A8:H8"/>
    <mergeCell ref="A9:H9"/>
    <mergeCell ref="A10:H10"/>
    <mergeCell ref="B12:C12"/>
    <mergeCell ref="J14:K14"/>
    <mergeCell ref="A18:H18"/>
    <mergeCell ref="A19:H19"/>
    <mergeCell ref="A20:H20"/>
  </mergeCells>
  <printOptions/>
  <pageMargins left="1.18125" right="0.39375" top="0.39375" bottom="0.39375" header="0.5118055555555555" footer="0.31527777777777777"/>
  <pageSetup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9"/>
  <sheetViews>
    <sheetView workbookViewId="0" topLeftCell="A1">
      <selection activeCell="A1" sqref="A1"/>
    </sheetView>
  </sheetViews>
  <sheetFormatPr defaultColWidth="9.00390625" defaultRowHeight="12.75"/>
  <cols>
    <col min="1" max="1" width="5.625" style="313" customWidth="1"/>
    <col min="2" max="2" width="5.625" style="314" hidden="1" customWidth="1"/>
    <col min="3" max="3" width="5.125" style="315" hidden="1" customWidth="1"/>
    <col min="4" max="4" width="75.75390625" style="316" customWidth="1"/>
    <col min="5" max="5" width="18.25390625" style="317" customWidth="1"/>
    <col min="6" max="6" width="5.75390625" style="318" customWidth="1"/>
    <col min="7" max="7" width="10.75390625" style="319" customWidth="1"/>
    <col min="8" max="8" width="5.75390625" style="318" customWidth="1"/>
    <col min="9" max="9" width="9.125" style="311" customWidth="1"/>
    <col min="10" max="16384" width="9.125" style="312" customWidth="1"/>
  </cols>
  <sheetData>
    <row r="1" spans="1:9" ht="19.5" customHeight="1">
      <c r="A1" s="320" t="s">
        <v>250</v>
      </c>
      <c r="B1" s="320"/>
      <c r="C1" s="320"/>
      <c r="D1" s="320"/>
      <c r="E1" s="320"/>
      <c r="F1" s="320"/>
      <c r="G1" s="320"/>
      <c r="H1" s="320"/>
      <c r="I1" s="320"/>
    </row>
    <row r="2" spans="1:9" ht="5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6" customHeight="1"/>
    <row r="4" spans="1:9" s="323" customFormat="1" ht="27" customHeight="1">
      <c r="A4" s="322" t="s">
        <v>251</v>
      </c>
      <c r="B4" s="322"/>
      <c r="C4" s="322"/>
      <c r="D4" s="322"/>
      <c r="E4" s="322"/>
      <c r="F4" s="322"/>
      <c r="G4" s="322"/>
      <c r="H4" s="322"/>
      <c r="I4" s="322"/>
    </row>
    <row r="5" spans="1:9" s="323" customFormat="1" ht="24" customHeight="1">
      <c r="A5" s="322" t="s">
        <v>252</v>
      </c>
      <c r="B5" s="322"/>
      <c r="C5" s="322"/>
      <c r="D5" s="322"/>
      <c r="E5" s="322"/>
      <c r="F5" s="322"/>
      <c r="G5" s="322"/>
      <c r="H5" s="322"/>
      <c r="I5" s="322"/>
    </row>
    <row r="6" spans="1:9" s="325" customFormat="1" ht="4.5" customHeight="1">
      <c r="A6" s="324"/>
      <c r="B6" s="324"/>
      <c r="C6" s="324"/>
      <c r="D6" s="324"/>
      <c r="E6" s="324"/>
      <c r="F6" s="324"/>
      <c r="G6" s="324"/>
      <c r="H6" s="324"/>
      <c r="I6" s="324"/>
    </row>
    <row r="7" spans="1:9" s="325" customFormat="1" ht="42.75" customHeight="1">
      <c r="A7" s="326" t="s">
        <v>4</v>
      </c>
      <c r="B7" s="327" t="s">
        <v>253</v>
      </c>
      <c r="D7" s="328" t="s">
        <v>254</v>
      </c>
      <c r="E7" s="329" t="s">
        <v>255</v>
      </c>
      <c r="F7" s="330" t="s">
        <v>256</v>
      </c>
      <c r="G7" s="330"/>
      <c r="H7" s="331" t="s">
        <v>257</v>
      </c>
      <c r="I7" s="331"/>
    </row>
    <row r="8" spans="1:9" s="325" customFormat="1" ht="19.5" customHeight="1">
      <c r="A8" s="326"/>
      <c r="B8" s="327"/>
      <c r="D8" s="328"/>
      <c r="E8" s="329"/>
      <c r="F8" s="332" t="s">
        <v>258</v>
      </c>
      <c r="G8" s="333" t="s">
        <v>259</v>
      </c>
      <c r="H8" s="334" t="s">
        <v>258</v>
      </c>
      <c r="I8" s="335" t="s">
        <v>260</v>
      </c>
    </row>
    <row r="9" spans="1:9" s="325" customFormat="1" ht="12" customHeight="1">
      <c r="A9" s="326"/>
      <c r="B9" s="327"/>
      <c r="D9" s="328"/>
      <c r="E9" s="329"/>
      <c r="F9" s="332"/>
      <c r="G9" s="333"/>
      <c r="H9" s="334"/>
      <c r="I9" s="335"/>
    </row>
    <row r="10" spans="1:9" s="318" customFormat="1" ht="19.5" customHeight="1">
      <c r="A10" s="336">
        <v>1</v>
      </c>
      <c r="B10" s="337" t="s">
        <v>24</v>
      </c>
      <c r="D10" s="338">
        <v>2</v>
      </c>
      <c r="E10" s="339">
        <v>3</v>
      </c>
      <c r="F10" s="340" t="s">
        <v>261</v>
      </c>
      <c r="G10" s="341">
        <v>5</v>
      </c>
      <c r="H10" s="342">
        <v>6</v>
      </c>
      <c r="I10" s="343">
        <v>7</v>
      </c>
    </row>
    <row r="11" spans="1:9" s="349" customFormat="1" ht="21.75" customHeight="1" hidden="1">
      <c r="A11" s="321"/>
      <c r="B11" s="344"/>
      <c r="C11" s="345" t="s">
        <v>262</v>
      </c>
      <c r="D11" s="345"/>
      <c r="E11" s="345"/>
      <c r="F11" s="346"/>
      <c r="G11" s="347"/>
      <c r="H11" s="346"/>
      <c r="I11" s="348"/>
    </row>
    <row r="12" spans="1:9" s="359" customFormat="1" ht="19.5" customHeight="1" hidden="1">
      <c r="A12" s="350"/>
      <c r="B12" s="351"/>
      <c r="C12" s="352"/>
      <c r="D12" s="353" t="s">
        <v>263</v>
      </c>
      <c r="E12" s="354"/>
      <c r="F12" s="355"/>
      <c r="G12" s="356"/>
      <c r="H12" s="357"/>
      <c r="I12" s="358"/>
    </row>
    <row r="13" spans="1:9" s="368" customFormat="1" ht="19.5" customHeight="1" hidden="1">
      <c r="A13" s="360">
        <v>4</v>
      </c>
      <c r="B13" s="361" t="s">
        <v>264</v>
      </c>
      <c r="C13" s="362"/>
      <c r="D13" s="363" t="s">
        <v>265</v>
      </c>
      <c r="E13" s="363"/>
      <c r="F13" s="364" t="s">
        <v>266</v>
      </c>
      <c r="G13" s="365">
        <v>11000</v>
      </c>
      <c r="H13" s="366"/>
      <c r="I13" s="367"/>
    </row>
    <row r="14" spans="1:9" s="368" customFormat="1" ht="19.5" customHeight="1" hidden="1">
      <c r="A14" s="369">
        <v>4</v>
      </c>
      <c r="B14" s="370">
        <v>822</v>
      </c>
      <c r="C14" s="371"/>
      <c r="D14" s="372" t="s">
        <v>267</v>
      </c>
      <c r="E14" s="372"/>
      <c r="F14" s="373" t="s">
        <v>266</v>
      </c>
      <c r="G14" s="374">
        <v>11000</v>
      </c>
      <c r="H14" s="375"/>
      <c r="I14" s="376"/>
    </row>
    <row r="15" spans="1:9" s="377" customFormat="1" ht="19.5" customHeight="1" hidden="1">
      <c r="A15" s="369">
        <v>4</v>
      </c>
      <c r="B15" s="370">
        <v>823</v>
      </c>
      <c r="C15" s="371"/>
      <c r="D15" s="372" t="s">
        <v>268</v>
      </c>
      <c r="E15" s="372"/>
      <c r="F15" s="373" t="s">
        <v>266</v>
      </c>
      <c r="G15" s="374">
        <v>11000</v>
      </c>
      <c r="H15" s="375"/>
      <c r="I15" s="376"/>
    </row>
    <row r="16" spans="1:9" s="377" customFormat="1" ht="34.5" customHeight="1" hidden="1">
      <c r="A16" s="369">
        <v>4</v>
      </c>
      <c r="B16" s="370">
        <v>824</v>
      </c>
      <c r="C16" s="371"/>
      <c r="D16" s="372" t="s">
        <v>269</v>
      </c>
      <c r="E16" s="372"/>
      <c r="F16" s="373" t="s">
        <v>266</v>
      </c>
      <c r="G16" s="374">
        <v>11000</v>
      </c>
      <c r="H16" s="375"/>
      <c r="I16" s="376"/>
    </row>
    <row r="17" spans="1:9" s="377" customFormat="1" ht="19.5" customHeight="1" hidden="1">
      <c r="A17" s="369">
        <v>4</v>
      </c>
      <c r="B17" s="370" t="s">
        <v>270</v>
      </c>
      <c r="C17" s="371"/>
      <c r="D17" s="372" t="s">
        <v>271</v>
      </c>
      <c r="E17" s="372"/>
      <c r="F17" s="373" t="s">
        <v>266</v>
      </c>
      <c r="G17" s="374">
        <v>11000</v>
      </c>
      <c r="H17" s="375"/>
      <c r="I17" s="376"/>
    </row>
    <row r="18" spans="1:9" s="377" customFormat="1" ht="19.5" customHeight="1" hidden="1">
      <c r="A18" s="369">
        <v>4</v>
      </c>
      <c r="B18" s="378" t="s">
        <v>272</v>
      </c>
      <c r="C18" s="371"/>
      <c r="D18" s="372" t="s">
        <v>273</v>
      </c>
      <c r="E18" s="372"/>
      <c r="F18" s="373" t="s">
        <v>266</v>
      </c>
      <c r="G18" s="374">
        <v>11000</v>
      </c>
      <c r="H18" s="375"/>
      <c r="I18" s="376"/>
    </row>
    <row r="19" spans="1:9" s="377" customFormat="1" ht="19.5" customHeight="1" hidden="1">
      <c r="A19" s="369">
        <v>4</v>
      </c>
      <c r="B19" s="378" t="s">
        <v>274</v>
      </c>
      <c r="C19" s="371"/>
      <c r="D19" s="372" t="s">
        <v>275</v>
      </c>
      <c r="E19" s="372"/>
      <c r="F19" s="373" t="s">
        <v>266</v>
      </c>
      <c r="G19" s="374">
        <v>11000</v>
      </c>
      <c r="H19" s="375"/>
      <c r="I19" s="376"/>
    </row>
    <row r="20" spans="1:9" s="377" customFormat="1" ht="19.5" customHeight="1" hidden="1">
      <c r="A20" s="369">
        <v>4</v>
      </c>
      <c r="B20" s="378" t="s">
        <v>276</v>
      </c>
      <c r="C20" s="371"/>
      <c r="D20" s="372" t="s">
        <v>277</v>
      </c>
      <c r="E20" s="372"/>
      <c r="F20" s="373" t="s">
        <v>266</v>
      </c>
      <c r="G20" s="374">
        <v>11000</v>
      </c>
      <c r="H20" s="375"/>
      <c r="I20" s="376"/>
    </row>
    <row r="21" spans="1:9" s="377" customFormat="1" ht="34.5" customHeight="1" hidden="1">
      <c r="A21" s="379">
        <v>3</v>
      </c>
      <c r="B21" s="380" t="s">
        <v>278</v>
      </c>
      <c r="C21" s="381"/>
      <c r="D21" s="382" t="s">
        <v>279</v>
      </c>
      <c r="E21" s="382"/>
      <c r="F21" s="383" t="s">
        <v>266</v>
      </c>
      <c r="G21" s="384">
        <v>11000</v>
      </c>
      <c r="H21" s="385"/>
      <c r="I21" s="386"/>
    </row>
    <row r="22" spans="1:9" s="368" customFormat="1" ht="19.5" customHeight="1" hidden="1">
      <c r="A22" s="360">
        <v>4</v>
      </c>
      <c r="B22" s="361" t="s">
        <v>76</v>
      </c>
      <c r="C22" s="362"/>
      <c r="D22" s="363" t="s">
        <v>280</v>
      </c>
      <c r="E22" s="363"/>
      <c r="F22" s="366"/>
      <c r="G22" s="387"/>
      <c r="H22" s="388">
        <v>1012</v>
      </c>
      <c r="I22" s="389">
        <v>15000</v>
      </c>
    </row>
    <row r="23" spans="1:9" s="377" customFormat="1" ht="19.5" customHeight="1" hidden="1">
      <c r="A23" s="369">
        <v>4</v>
      </c>
      <c r="B23" s="370">
        <v>120</v>
      </c>
      <c r="C23" s="371"/>
      <c r="D23" s="372" t="s">
        <v>281</v>
      </c>
      <c r="E23" s="372"/>
      <c r="F23" s="375"/>
      <c r="G23" s="390"/>
      <c r="H23" s="391">
        <v>1012</v>
      </c>
      <c r="I23" s="392">
        <v>15000</v>
      </c>
    </row>
    <row r="24" spans="1:9" s="377" customFormat="1" ht="34.5" customHeight="1" hidden="1">
      <c r="A24" s="369">
        <v>4</v>
      </c>
      <c r="B24" s="370">
        <v>121</v>
      </c>
      <c r="C24" s="371"/>
      <c r="D24" s="372" t="s">
        <v>282</v>
      </c>
      <c r="E24" s="372"/>
      <c r="F24" s="375"/>
      <c r="G24" s="390"/>
      <c r="H24" s="391">
        <v>1012</v>
      </c>
      <c r="I24" s="392">
        <v>15000</v>
      </c>
    </row>
    <row r="25" spans="1:9" s="377" customFormat="1" ht="34.5" customHeight="1" hidden="1">
      <c r="A25" s="369">
        <v>4</v>
      </c>
      <c r="B25" s="370">
        <v>122</v>
      </c>
      <c r="C25" s="371"/>
      <c r="D25" s="372" t="s">
        <v>283</v>
      </c>
      <c r="E25" s="372"/>
      <c r="F25" s="375"/>
      <c r="G25" s="390"/>
      <c r="H25" s="391">
        <v>1012</v>
      </c>
      <c r="I25" s="392">
        <v>15000</v>
      </c>
    </row>
    <row r="26" spans="1:9" s="368" customFormat="1" ht="19.5" customHeight="1" hidden="1">
      <c r="A26" s="393">
        <v>4</v>
      </c>
      <c r="B26" s="394" t="s">
        <v>284</v>
      </c>
      <c r="C26" s="371"/>
      <c r="D26" s="372" t="s">
        <v>285</v>
      </c>
      <c r="E26" s="372"/>
      <c r="F26" s="375"/>
      <c r="G26" s="390"/>
      <c r="H26" s="391">
        <v>1012</v>
      </c>
      <c r="I26" s="392">
        <v>15000</v>
      </c>
    </row>
    <row r="27" spans="1:9" s="368" customFormat="1" ht="19.5" customHeight="1" hidden="1">
      <c r="A27" s="393">
        <v>4</v>
      </c>
      <c r="B27" s="394" t="s">
        <v>286</v>
      </c>
      <c r="C27" s="371"/>
      <c r="D27" s="372" t="s">
        <v>287</v>
      </c>
      <c r="E27" s="372"/>
      <c r="F27" s="375"/>
      <c r="G27" s="390"/>
      <c r="H27" s="391">
        <v>1012</v>
      </c>
      <c r="I27" s="392">
        <v>15000</v>
      </c>
    </row>
    <row r="28" spans="1:9" s="368" customFormat="1" ht="19.5" customHeight="1" hidden="1">
      <c r="A28" s="393">
        <v>4</v>
      </c>
      <c r="B28" s="394" t="s">
        <v>288</v>
      </c>
      <c r="C28" s="371"/>
      <c r="D28" s="372" t="s">
        <v>289</v>
      </c>
      <c r="E28" s="372"/>
      <c r="F28" s="375"/>
      <c r="G28" s="390"/>
      <c r="H28" s="391">
        <v>1012</v>
      </c>
      <c r="I28" s="392">
        <v>15000</v>
      </c>
    </row>
    <row r="29" spans="1:9" s="368" customFormat="1" ht="19.5" customHeight="1" hidden="1">
      <c r="A29" s="393">
        <v>4</v>
      </c>
      <c r="B29" s="394" t="s">
        <v>290</v>
      </c>
      <c r="C29" s="371"/>
      <c r="D29" s="372" t="s">
        <v>291</v>
      </c>
      <c r="E29" s="372"/>
      <c r="F29" s="375"/>
      <c r="G29" s="390"/>
      <c r="H29" s="391">
        <v>1012</v>
      </c>
      <c r="I29" s="392">
        <v>15000</v>
      </c>
    </row>
    <row r="30" spans="1:9" s="377" customFormat="1" ht="34.5" customHeight="1" hidden="1">
      <c r="A30" s="395">
        <v>3</v>
      </c>
      <c r="B30" s="396">
        <v>146</v>
      </c>
      <c r="C30" s="397"/>
      <c r="D30" s="398" t="s">
        <v>292</v>
      </c>
      <c r="E30" s="398"/>
      <c r="F30" s="399"/>
      <c r="G30" s="400"/>
      <c r="H30" s="401">
        <v>1012</v>
      </c>
      <c r="I30" s="402">
        <v>15000</v>
      </c>
    </row>
    <row r="31" spans="1:9" s="377" customFormat="1" ht="19.5" customHeight="1" hidden="1">
      <c r="A31" s="403"/>
      <c r="B31" s="404"/>
      <c r="C31" s="362"/>
      <c r="D31" s="405" t="s">
        <v>293</v>
      </c>
      <c r="E31" s="406"/>
      <c r="F31" s="366"/>
      <c r="G31" s="365"/>
      <c r="H31" s="407"/>
      <c r="I31" s="408"/>
    </row>
    <row r="32" spans="1:9" s="368" customFormat="1" ht="19.5" customHeight="1" hidden="1">
      <c r="A32" s="369">
        <v>4</v>
      </c>
      <c r="B32" s="370">
        <v>341</v>
      </c>
      <c r="C32" s="371"/>
      <c r="D32" s="409" t="s">
        <v>294</v>
      </c>
      <c r="E32" s="410"/>
      <c r="F32" s="373" t="s">
        <v>295</v>
      </c>
      <c r="G32" s="374">
        <v>11000</v>
      </c>
      <c r="H32" s="375"/>
      <c r="I32" s="376"/>
    </row>
    <row r="33" spans="1:9" s="368" customFormat="1" ht="34.5" customHeight="1" hidden="1">
      <c r="A33" s="369">
        <v>4</v>
      </c>
      <c r="B33" s="370" t="s">
        <v>296</v>
      </c>
      <c r="C33" s="371"/>
      <c r="D33" s="372" t="s">
        <v>297</v>
      </c>
      <c r="E33" s="372"/>
      <c r="F33" s="373" t="s">
        <v>295</v>
      </c>
      <c r="G33" s="374">
        <v>11000</v>
      </c>
      <c r="H33" s="375"/>
      <c r="I33" s="376"/>
    </row>
    <row r="34" spans="1:9" s="368" customFormat="1" ht="19.5" customHeight="1" hidden="1">
      <c r="A34" s="369">
        <v>4</v>
      </c>
      <c r="B34" s="370">
        <v>828</v>
      </c>
      <c r="C34" s="371"/>
      <c r="D34" s="372" t="s">
        <v>298</v>
      </c>
      <c r="E34" s="372"/>
      <c r="F34" s="373" t="s">
        <v>295</v>
      </c>
      <c r="G34" s="374">
        <v>11000</v>
      </c>
      <c r="H34" s="375"/>
      <c r="I34" s="376"/>
    </row>
    <row r="35" spans="1:9" s="368" customFormat="1" ht="34.5" customHeight="1" hidden="1">
      <c r="A35" s="369">
        <v>4</v>
      </c>
      <c r="B35" s="370">
        <v>829</v>
      </c>
      <c r="C35" s="371"/>
      <c r="D35" s="372" t="s">
        <v>299</v>
      </c>
      <c r="E35" s="372"/>
      <c r="F35" s="373" t="s">
        <v>295</v>
      </c>
      <c r="G35" s="374">
        <v>11000</v>
      </c>
      <c r="H35" s="375"/>
      <c r="I35" s="376"/>
    </row>
    <row r="36" spans="1:9" s="368" customFormat="1" ht="19.5" customHeight="1" hidden="1">
      <c r="A36" s="393">
        <v>4</v>
      </c>
      <c r="B36" s="394" t="s">
        <v>300</v>
      </c>
      <c r="C36" s="371"/>
      <c r="D36" s="372" t="s">
        <v>301</v>
      </c>
      <c r="E36" s="372"/>
      <c r="F36" s="373" t="s">
        <v>295</v>
      </c>
      <c r="G36" s="374">
        <v>11000</v>
      </c>
      <c r="H36" s="375"/>
      <c r="I36" s="376"/>
    </row>
    <row r="37" spans="1:9" s="368" customFormat="1" ht="19.5" customHeight="1" hidden="1">
      <c r="A37" s="369">
        <v>4</v>
      </c>
      <c r="B37" s="394" t="s">
        <v>302</v>
      </c>
      <c r="C37" s="371"/>
      <c r="D37" s="372" t="s">
        <v>303</v>
      </c>
      <c r="E37" s="372"/>
      <c r="F37" s="373" t="s">
        <v>295</v>
      </c>
      <c r="G37" s="374">
        <v>11000</v>
      </c>
      <c r="H37" s="375"/>
      <c r="I37" s="376"/>
    </row>
    <row r="38" spans="1:9" s="368" customFormat="1" ht="19.5" customHeight="1" hidden="1">
      <c r="A38" s="369">
        <v>4</v>
      </c>
      <c r="B38" s="394" t="s">
        <v>304</v>
      </c>
      <c r="C38" s="371"/>
      <c r="D38" s="372" t="s">
        <v>305</v>
      </c>
      <c r="E38" s="372"/>
      <c r="F38" s="373" t="s">
        <v>295</v>
      </c>
      <c r="G38" s="374">
        <v>11000</v>
      </c>
      <c r="H38" s="375"/>
      <c r="I38" s="376"/>
    </row>
    <row r="39" spans="1:9" s="368" customFormat="1" ht="19.5" customHeight="1" hidden="1">
      <c r="A39" s="369">
        <v>4</v>
      </c>
      <c r="B39" s="394" t="s">
        <v>306</v>
      </c>
      <c r="C39" s="371"/>
      <c r="D39" s="372" t="s">
        <v>307</v>
      </c>
      <c r="E39" s="372"/>
      <c r="F39" s="373" t="s">
        <v>295</v>
      </c>
      <c r="G39" s="374">
        <v>11000</v>
      </c>
      <c r="H39" s="375"/>
      <c r="I39" s="376"/>
    </row>
    <row r="40" spans="1:9" s="368" customFormat="1" ht="19.5" customHeight="1" hidden="1">
      <c r="A40" s="411">
        <v>3</v>
      </c>
      <c r="B40" s="412" t="s">
        <v>308</v>
      </c>
      <c r="C40" s="397"/>
      <c r="D40" s="398" t="s">
        <v>309</v>
      </c>
      <c r="E40" s="398"/>
      <c r="F40" s="413" t="s">
        <v>295</v>
      </c>
      <c r="G40" s="414">
        <v>11000</v>
      </c>
      <c r="H40" s="399"/>
      <c r="I40" s="415"/>
    </row>
    <row r="41" spans="1:9" s="368" customFormat="1" ht="19.5" customHeight="1" hidden="1">
      <c r="A41" s="416">
        <v>4</v>
      </c>
      <c r="B41" s="417">
        <v>340</v>
      </c>
      <c r="D41" s="418" t="s">
        <v>310</v>
      </c>
      <c r="E41" s="419"/>
      <c r="F41" s="420"/>
      <c r="G41" s="421"/>
      <c r="H41" s="422">
        <v>1022</v>
      </c>
      <c r="I41" s="389">
        <v>15000</v>
      </c>
    </row>
    <row r="42" spans="1:9" s="368" customFormat="1" ht="19.5" customHeight="1" hidden="1">
      <c r="A42" s="369">
        <v>4</v>
      </c>
      <c r="B42" s="417">
        <v>123</v>
      </c>
      <c r="D42" s="372" t="s">
        <v>311</v>
      </c>
      <c r="E42" s="372"/>
      <c r="F42" s="375"/>
      <c r="G42" s="390"/>
      <c r="H42" s="391">
        <v>1022</v>
      </c>
      <c r="I42" s="392">
        <v>15000</v>
      </c>
    </row>
    <row r="43" spans="1:9" s="368" customFormat="1" ht="21" customHeight="1" hidden="1">
      <c r="A43" s="393">
        <v>4</v>
      </c>
      <c r="B43" s="423" t="s">
        <v>312</v>
      </c>
      <c r="D43" s="372" t="s">
        <v>313</v>
      </c>
      <c r="E43" s="372"/>
      <c r="F43" s="375"/>
      <c r="G43" s="390"/>
      <c r="H43" s="391">
        <v>1022</v>
      </c>
      <c r="I43" s="392">
        <v>15000</v>
      </c>
    </row>
    <row r="44" spans="1:9" s="368" customFormat="1" ht="34.5" customHeight="1" hidden="1">
      <c r="A44" s="369">
        <v>4</v>
      </c>
      <c r="B44" s="417">
        <v>125</v>
      </c>
      <c r="D44" s="372" t="s">
        <v>314</v>
      </c>
      <c r="E44" s="372"/>
      <c r="F44" s="375"/>
      <c r="G44" s="390"/>
      <c r="H44" s="391">
        <v>1022</v>
      </c>
      <c r="I44" s="392">
        <v>15000</v>
      </c>
    </row>
    <row r="45" spans="1:9" s="368" customFormat="1" ht="19.5" customHeight="1" hidden="1">
      <c r="A45" s="393">
        <v>4</v>
      </c>
      <c r="B45" s="423" t="s">
        <v>315</v>
      </c>
      <c r="D45" s="372" t="s">
        <v>316</v>
      </c>
      <c r="E45" s="372"/>
      <c r="F45" s="375"/>
      <c r="G45" s="390"/>
      <c r="H45" s="391">
        <v>1022</v>
      </c>
      <c r="I45" s="392">
        <v>15000</v>
      </c>
    </row>
    <row r="46" spans="1:9" s="368" customFormat="1" ht="19.5" customHeight="1" hidden="1">
      <c r="A46" s="393">
        <v>4</v>
      </c>
      <c r="B46" s="423" t="s">
        <v>317</v>
      </c>
      <c r="D46" s="372" t="s">
        <v>318</v>
      </c>
      <c r="E46" s="372"/>
      <c r="F46" s="375"/>
      <c r="G46" s="390"/>
      <c r="H46" s="391">
        <v>1022</v>
      </c>
      <c r="I46" s="392">
        <v>15000</v>
      </c>
    </row>
    <row r="47" spans="1:9" s="368" customFormat="1" ht="19.5" customHeight="1" hidden="1">
      <c r="A47" s="393">
        <v>4</v>
      </c>
      <c r="B47" s="423" t="s">
        <v>319</v>
      </c>
      <c r="D47" s="372" t="s">
        <v>320</v>
      </c>
      <c r="E47" s="372"/>
      <c r="F47" s="375"/>
      <c r="G47" s="390"/>
      <c r="H47" s="391">
        <v>1022</v>
      </c>
      <c r="I47" s="392">
        <v>15000</v>
      </c>
    </row>
    <row r="48" spans="1:9" s="368" customFormat="1" ht="19.5" customHeight="1" hidden="1">
      <c r="A48" s="393">
        <v>4</v>
      </c>
      <c r="B48" s="423" t="s">
        <v>321</v>
      </c>
      <c r="D48" s="372" t="s">
        <v>322</v>
      </c>
      <c r="E48" s="372"/>
      <c r="F48" s="375"/>
      <c r="G48" s="390"/>
      <c r="H48" s="391">
        <v>1022</v>
      </c>
      <c r="I48" s="392">
        <v>15000</v>
      </c>
    </row>
    <row r="49" spans="1:9" s="368" customFormat="1" ht="19.5" customHeight="1" hidden="1">
      <c r="A49" s="424">
        <v>3</v>
      </c>
      <c r="B49" s="425" t="s">
        <v>323</v>
      </c>
      <c r="C49" s="426"/>
      <c r="D49" s="427" t="s">
        <v>324</v>
      </c>
      <c r="E49" s="427"/>
      <c r="F49" s="428"/>
      <c r="G49" s="429"/>
      <c r="H49" s="430">
        <v>1022</v>
      </c>
      <c r="I49" s="431">
        <v>15000</v>
      </c>
    </row>
    <row r="50" spans="1:9" s="318" customFormat="1" ht="19.5" customHeight="1" hidden="1">
      <c r="A50" s="336">
        <v>1</v>
      </c>
      <c r="B50" s="337" t="s">
        <v>24</v>
      </c>
      <c r="C50" s="432"/>
      <c r="D50" s="433">
        <v>2</v>
      </c>
      <c r="E50" s="434">
        <v>3</v>
      </c>
      <c r="F50" s="435" t="s">
        <v>261</v>
      </c>
      <c r="G50" s="341">
        <v>5</v>
      </c>
      <c r="H50" s="436">
        <v>6</v>
      </c>
      <c r="I50" s="343">
        <v>7</v>
      </c>
    </row>
    <row r="51" spans="1:9" s="377" customFormat="1" ht="19.5" customHeight="1" hidden="1">
      <c r="A51" s="437"/>
      <c r="B51" s="438"/>
      <c r="C51" s="439"/>
      <c r="D51" s="440" t="s">
        <v>325</v>
      </c>
      <c r="E51" s="441"/>
      <c r="F51" s="420"/>
      <c r="G51" s="442"/>
      <c r="H51" s="420"/>
      <c r="I51" s="443"/>
    </row>
    <row r="52" spans="1:9" s="368" customFormat="1" ht="19.5" customHeight="1" hidden="1">
      <c r="A52" s="369">
        <v>4</v>
      </c>
      <c r="B52" s="370">
        <v>344</v>
      </c>
      <c r="C52" s="371"/>
      <c r="D52" s="372" t="s">
        <v>326</v>
      </c>
      <c r="E52" s="372"/>
      <c r="F52" s="373" t="s">
        <v>327</v>
      </c>
      <c r="G52" s="374">
        <v>11000</v>
      </c>
      <c r="H52" s="375"/>
      <c r="I52" s="376"/>
    </row>
    <row r="53" spans="1:9" s="368" customFormat="1" ht="19.5" customHeight="1" hidden="1">
      <c r="A53" s="369">
        <v>4</v>
      </c>
      <c r="B53" s="370" t="s">
        <v>328</v>
      </c>
      <c r="C53" s="371"/>
      <c r="D53" s="372" t="s">
        <v>329</v>
      </c>
      <c r="E53" s="372"/>
      <c r="F53" s="373" t="s">
        <v>327</v>
      </c>
      <c r="G53" s="374">
        <v>11000</v>
      </c>
      <c r="H53" s="375"/>
      <c r="I53" s="376"/>
    </row>
    <row r="54" spans="1:9" s="368" customFormat="1" ht="34.5" customHeight="1" hidden="1">
      <c r="A54" s="369">
        <v>4</v>
      </c>
      <c r="B54" s="370" t="s">
        <v>330</v>
      </c>
      <c r="C54" s="371"/>
      <c r="D54" s="372" t="s">
        <v>331</v>
      </c>
      <c r="E54" s="372"/>
      <c r="F54" s="373" t="s">
        <v>327</v>
      </c>
      <c r="G54" s="374">
        <v>11000</v>
      </c>
      <c r="H54" s="375"/>
      <c r="I54" s="376"/>
    </row>
    <row r="55" spans="1:9" s="368" customFormat="1" ht="34.5" customHeight="1" hidden="1">
      <c r="A55" s="369">
        <v>4</v>
      </c>
      <c r="B55" s="370" t="s">
        <v>332</v>
      </c>
      <c r="C55" s="371"/>
      <c r="D55" s="444" t="s">
        <v>333</v>
      </c>
      <c r="E55" s="444"/>
      <c r="F55" s="373" t="s">
        <v>327</v>
      </c>
      <c r="G55" s="374">
        <v>11000</v>
      </c>
      <c r="H55" s="375"/>
      <c r="I55" s="376"/>
    </row>
    <row r="56" spans="1:9" s="368" customFormat="1" ht="19.5" customHeight="1" hidden="1">
      <c r="A56" s="369">
        <v>4</v>
      </c>
      <c r="B56" s="370" t="s">
        <v>334</v>
      </c>
      <c r="C56" s="371"/>
      <c r="D56" s="444" t="s">
        <v>335</v>
      </c>
      <c r="E56" s="444"/>
      <c r="F56" s="373" t="s">
        <v>327</v>
      </c>
      <c r="G56" s="374">
        <v>11000</v>
      </c>
      <c r="H56" s="375"/>
      <c r="I56" s="376"/>
    </row>
    <row r="57" spans="1:9" s="368" customFormat="1" ht="19.5" customHeight="1" hidden="1">
      <c r="A57" s="369">
        <v>4</v>
      </c>
      <c r="B57" s="370" t="s">
        <v>336</v>
      </c>
      <c r="C57" s="371"/>
      <c r="D57" s="444" t="s">
        <v>337</v>
      </c>
      <c r="E57" s="444"/>
      <c r="F57" s="373" t="s">
        <v>327</v>
      </c>
      <c r="G57" s="374">
        <v>11000</v>
      </c>
      <c r="H57" s="375"/>
      <c r="I57" s="376"/>
    </row>
    <row r="58" spans="1:9" s="368" customFormat="1" ht="19.5" customHeight="1" hidden="1">
      <c r="A58" s="369">
        <v>4</v>
      </c>
      <c r="B58" s="370" t="s">
        <v>338</v>
      </c>
      <c r="C58" s="371"/>
      <c r="D58" s="444" t="s">
        <v>339</v>
      </c>
      <c r="E58" s="444"/>
      <c r="F58" s="373" t="s">
        <v>327</v>
      </c>
      <c r="G58" s="374">
        <v>11000</v>
      </c>
      <c r="H58" s="375"/>
      <c r="I58" s="376"/>
    </row>
    <row r="59" spans="1:9" s="368" customFormat="1" ht="19.5" customHeight="1" hidden="1">
      <c r="A59" s="369">
        <v>4</v>
      </c>
      <c r="B59" s="370" t="s">
        <v>340</v>
      </c>
      <c r="C59" s="371"/>
      <c r="D59" s="444" t="s">
        <v>341</v>
      </c>
      <c r="E59" s="444"/>
      <c r="F59" s="373" t="s">
        <v>327</v>
      </c>
      <c r="G59" s="374">
        <v>11000</v>
      </c>
      <c r="H59" s="375"/>
      <c r="I59" s="376"/>
    </row>
    <row r="60" spans="1:9" s="368" customFormat="1" ht="33" customHeight="1" hidden="1">
      <c r="A60" s="395">
        <v>3</v>
      </c>
      <c r="B60" s="396" t="s">
        <v>342</v>
      </c>
      <c r="C60" s="397"/>
      <c r="D60" s="445" t="s">
        <v>343</v>
      </c>
      <c r="E60" s="445"/>
      <c r="F60" s="373" t="s">
        <v>327</v>
      </c>
      <c r="G60" s="374">
        <v>11000</v>
      </c>
      <c r="H60" s="399"/>
      <c r="I60" s="415"/>
    </row>
    <row r="61" spans="1:9" s="368" customFormat="1" ht="19.5" customHeight="1" hidden="1">
      <c r="A61" s="360">
        <v>4</v>
      </c>
      <c r="B61" s="361">
        <v>345</v>
      </c>
      <c r="C61" s="362"/>
      <c r="D61" s="446" t="s">
        <v>344</v>
      </c>
      <c r="E61" s="446"/>
      <c r="F61" s="366"/>
      <c r="G61" s="387"/>
      <c r="H61" s="364" t="s">
        <v>345</v>
      </c>
      <c r="I61" s="389">
        <v>15000</v>
      </c>
    </row>
    <row r="62" spans="1:9" s="368" customFormat="1" ht="19.5" customHeight="1" hidden="1">
      <c r="A62" s="369">
        <v>4</v>
      </c>
      <c r="B62" s="370" t="s">
        <v>346</v>
      </c>
      <c r="C62" s="371"/>
      <c r="D62" s="444" t="s">
        <v>347</v>
      </c>
      <c r="E62" s="444"/>
      <c r="F62" s="375"/>
      <c r="G62" s="390"/>
      <c r="H62" s="373" t="s">
        <v>345</v>
      </c>
      <c r="I62" s="392">
        <v>15000</v>
      </c>
    </row>
    <row r="63" spans="1:9" s="368" customFormat="1" ht="34.5" customHeight="1" hidden="1">
      <c r="A63" s="369">
        <v>4</v>
      </c>
      <c r="B63" s="370" t="s">
        <v>348</v>
      </c>
      <c r="C63" s="371"/>
      <c r="D63" s="444" t="s">
        <v>349</v>
      </c>
      <c r="E63" s="444"/>
      <c r="F63" s="375"/>
      <c r="G63" s="390"/>
      <c r="H63" s="373" t="s">
        <v>345</v>
      </c>
      <c r="I63" s="392">
        <v>15000</v>
      </c>
    </row>
    <row r="64" spans="1:9" s="368" customFormat="1" ht="34.5" customHeight="1" hidden="1">
      <c r="A64" s="369">
        <v>4</v>
      </c>
      <c r="B64" s="370" t="s">
        <v>350</v>
      </c>
      <c r="C64" s="371"/>
      <c r="D64" s="444" t="s">
        <v>351</v>
      </c>
      <c r="E64" s="444"/>
      <c r="F64" s="375"/>
      <c r="G64" s="390"/>
      <c r="H64" s="373" t="s">
        <v>345</v>
      </c>
      <c r="I64" s="392">
        <v>15000</v>
      </c>
    </row>
    <row r="65" spans="1:9" s="368" customFormat="1" ht="19.5" customHeight="1" hidden="1">
      <c r="A65" s="369">
        <v>4</v>
      </c>
      <c r="B65" s="370" t="s">
        <v>352</v>
      </c>
      <c r="C65" s="371"/>
      <c r="D65" s="444" t="s">
        <v>353</v>
      </c>
      <c r="E65" s="444"/>
      <c r="F65" s="375"/>
      <c r="G65" s="390"/>
      <c r="H65" s="373" t="s">
        <v>345</v>
      </c>
      <c r="I65" s="392">
        <v>15000</v>
      </c>
    </row>
    <row r="66" spans="1:9" s="368" customFormat="1" ht="19.5" customHeight="1" hidden="1">
      <c r="A66" s="393">
        <v>4</v>
      </c>
      <c r="B66" s="370" t="s">
        <v>354</v>
      </c>
      <c r="C66" s="371"/>
      <c r="D66" s="444" t="s">
        <v>355</v>
      </c>
      <c r="E66" s="444"/>
      <c r="F66" s="375"/>
      <c r="G66" s="390"/>
      <c r="H66" s="373" t="s">
        <v>345</v>
      </c>
      <c r="I66" s="392">
        <v>15000</v>
      </c>
    </row>
    <row r="67" spans="1:9" s="368" customFormat="1" ht="19.5" customHeight="1" hidden="1">
      <c r="A67" s="393">
        <v>4</v>
      </c>
      <c r="B67" s="370" t="s">
        <v>356</v>
      </c>
      <c r="C67" s="371"/>
      <c r="D67" s="444" t="s">
        <v>357</v>
      </c>
      <c r="E67" s="444"/>
      <c r="F67" s="375"/>
      <c r="G67" s="390"/>
      <c r="H67" s="373" t="s">
        <v>345</v>
      </c>
      <c r="I67" s="392">
        <v>15000</v>
      </c>
    </row>
    <row r="68" spans="1:9" s="368" customFormat="1" ht="19.5" customHeight="1" hidden="1">
      <c r="A68" s="393">
        <v>4</v>
      </c>
      <c r="B68" s="370" t="s">
        <v>358</v>
      </c>
      <c r="C68" s="371"/>
      <c r="D68" s="444" t="s">
        <v>359</v>
      </c>
      <c r="E68" s="444"/>
      <c r="F68" s="375"/>
      <c r="G68" s="390"/>
      <c r="H68" s="373" t="s">
        <v>345</v>
      </c>
      <c r="I68" s="392">
        <v>15000</v>
      </c>
    </row>
    <row r="69" spans="1:9" s="368" customFormat="1" ht="22.5" customHeight="1" hidden="1">
      <c r="A69" s="395">
        <v>3</v>
      </c>
      <c r="B69" s="396" t="s">
        <v>360</v>
      </c>
      <c r="C69" s="397"/>
      <c r="D69" s="445" t="s">
        <v>361</v>
      </c>
      <c r="E69" s="445"/>
      <c r="F69" s="385"/>
      <c r="G69" s="447"/>
      <c r="H69" s="373" t="s">
        <v>345</v>
      </c>
      <c r="I69" s="402">
        <v>15000</v>
      </c>
    </row>
    <row r="70" spans="1:9" s="377" customFormat="1" ht="19.5" customHeight="1" hidden="1">
      <c r="A70" s="403"/>
      <c r="B70" s="448"/>
      <c r="C70" s="362"/>
      <c r="D70" s="449" t="s">
        <v>362</v>
      </c>
      <c r="E70" s="450"/>
      <c r="F70" s="366"/>
      <c r="G70" s="365"/>
      <c r="H70" s="407"/>
      <c r="I70" s="408"/>
    </row>
    <row r="71" spans="1:9" s="377" customFormat="1" ht="19.5" customHeight="1" hidden="1">
      <c r="A71" s="369">
        <v>4</v>
      </c>
      <c r="B71" s="451" t="s">
        <v>363</v>
      </c>
      <c r="C71" s="371"/>
      <c r="D71" s="372" t="s">
        <v>364</v>
      </c>
      <c r="E71" s="372"/>
      <c r="F71" s="373">
        <v>1041</v>
      </c>
      <c r="G71" s="374">
        <v>11000</v>
      </c>
      <c r="H71" s="375"/>
      <c r="I71" s="376"/>
    </row>
    <row r="72" spans="1:9" s="377" customFormat="1" ht="34.5" customHeight="1" hidden="1">
      <c r="A72" s="369">
        <v>4</v>
      </c>
      <c r="B72" s="451" t="s">
        <v>365</v>
      </c>
      <c r="C72" s="371"/>
      <c r="D72" s="372" t="s">
        <v>366</v>
      </c>
      <c r="E72" s="372"/>
      <c r="F72" s="373">
        <v>1041</v>
      </c>
      <c r="G72" s="374">
        <v>11000</v>
      </c>
      <c r="H72" s="375"/>
      <c r="I72" s="376"/>
    </row>
    <row r="73" spans="1:9" s="377" customFormat="1" ht="34.5" customHeight="1" hidden="1">
      <c r="A73" s="369">
        <v>4</v>
      </c>
      <c r="B73" s="451" t="s">
        <v>367</v>
      </c>
      <c r="C73" s="371"/>
      <c r="D73" s="372" t="s">
        <v>368</v>
      </c>
      <c r="E73" s="372"/>
      <c r="F73" s="373">
        <v>1041</v>
      </c>
      <c r="G73" s="374">
        <v>11000</v>
      </c>
      <c r="H73" s="375"/>
      <c r="I73" s="376"/>
    </row>
    <row r="74" spans="1:9" s="377" customFormat="1" ht="34.5" customHeight="1" hidden="1">
      <c r="A74" s="369">
        <v>4</v>
      </c>
      <c r="B74" s="451" t="s">
        <v>369</v>
      </c>
      <c r="C74" s="371"/>
      <c r="D74" s="372" t="s">
        <v>370</v>
      </c>
      <c r="E74" s="372"/>
      <c r="F74" s="373">
        <v>1041</v>
      </c>
      <c r="G74" s="374">
        <v>11000</v>
      </c>
      <c r="H74" s="375"/>
      <c r="I74" s="376"/>
    </row>
    <row r="75" spans="1:9" s="377" customFormat="1" ht="34.5" customHeight="1" hidden="1">
      <c r="A75" s="369">
        <v>4</v>
      </c>
      <c r="B75" s="451" t="s">
        <v>371</v>
      </c>
      <c r="C75" s="371"/>
      <c r="D75" s="372" t="s">
        <v>372</v>
      </c>
      <c r="E75" s="372"/>
      <c r="F75" s="373">
        <v>1041</v>
      </c>
      <c r="G75" s="374">
        <v>11000</v>
      </c>
      <c r="H75" s="375"/>
      <c r="I75" s="376"/>
    </row>
    <row r="76" spans="1:9" s="377" customFormat="1" ht="34.5" customHeight="1" hidden="1">
      <c r="A76" s="369">
        <v>4</v>
      </c>
      <c r="B76" s="451" t="s">
        <v>373</v>
      </c>
      <c r="C76" s="371"/>
      <c r="D76" s="372" t="s">
        <v>374</v>
      </c>
      <c r="E76" s="372"/>
      <c r="F76" s="373">
        <v>1041</v>
      </c>
      <c r="G76" s="374">
        <v>11000</v>
      </c>
      <c r="H76" s="375"/>
      <c r="I76" s="376"/>
    </row>
    <row r="77" spans="1:9" s="377" customFormat="1" ht="34.5" customHeight="1" hidden="1">
      <c r="A77" s="369">
        <v>4</v>
      </c>
      <c r="B77" s="451" t="s">
        <v>375</v>
      </c>
      <c r="C77" s="371"/>
      <c r="D77" s="372" t="s">
        <v>376</v>
      </c>
      <c r="E77" s="372"/>
      <c r="F77" s="373">
        <v>1041</v>
      </c>
      <c r="G77" s="374">
        <v>11000</v>
      </c>
      <c r="H77" s="375"/>
      <c r="I77" s="376"/>
    </row>
    <row r="78" spans="1:9" s="377" customFormat="1" ht="34.5" customHeight="1" hidden="1">
      <c r="A78" s="369">
        <v>4</v>
      </c>
      <c r="B78" s="451" t="s">
        <v>377</v>
      </c>
      <c r="C78" s="371"/>
      <c r="D78" s="372" t="s">
        <v>378</v>
      </c>
      <c r="E78" s="372"/>
      <c r="F78" s="373">
        <v>1041</v>
      </c>
      <c r="G78" s="374">
        <v>11000</v>
      </c>
      <c r="H78" s="375"/>
      <c r="I78" s="376"/>
    </row>
    <row r="79" spans="1:9" s="377" customFormat="1" ht="34.5" customHeight="1" hidden="1">
      <c r="A79" s="395">
        <v>3</v>
      </c>
      <c r="B79" s="452" t="s">
        <v>379</v>
      </c>
      <c r="C79" s="397"/>
      <c r="D79" s="398" t="s">
        <v>380</v>
      </c>
      <c r="E79" s="398"/>
      <c r="F79" s="413">
        <v>1041</v>
      </c>
      <c r="G79" s="374">
        <v>11000</v>
      </c>
      <c r="H79" s="399"/>
      <c r="I79" s="415"/>
    </row>
    <row r="80" spans="1:9" s="377" customFormat="1" ht="24.75" customHeight="1" hidden="1">
      <c r="A80" s="360">
        <v>4</v>
      </c>
      <c r="B80" s="448" t="s">
        <v>381</v>
      </c>
      <c r="C80" s="362"/>
      <c r="D80" s="363" t="s">
        <v>382</v>
      </c>
      <c r="E80" s="363"/>
      <c r="F80" s="366"/>
      <c r="G80" s="387"/>
      <c r="H80" s="388">
        <v>1042</v>
      </c>
      <c r="I80" s="389">
        <v>15000</v>
      </c>
    </row>
    <row r="81" spans="1:9" s="377" customFormat="1" ht="34.5" customHeight="1" hidden="1">
      <c r="A81" s="369">
        <v>4</v>
      </c>
      <c r="B81" s="451" t="s">
        <v>383</v>
      </c>
      <c r="C81" s="371"/>
      <c r="D81" s="372" t="s">
        <v>384</v>
      </c>
      <c r="E81" s="372"/>
      <c r="F81" s="375"/>
      <c r="G81" s="390"/>
      <c r="H81" s="391">
        <v>1042</v>
      </c>
      <c r="I81" s="392">
        <v>15000</v>
      </c>
    </row>
    <row r="82" spans="1:9" s="377" customFormat="1" ht="34.5" customHeight="1" hidden="1">
      <c r="A82" s="369">
        <v>4</v>
      </c>
      <c r="B82" s="451" t="s">
        <v>385</v>
      </c>
      <c r="C82" s="371"/>
      <c r="D82" s="372" t="s">
        <v>386</v>
      </c>
      <c r="E82" s="372"/>
      <c r="F82" s="375"/>
      <c r="G82" s="390"/>
      <c r="H82" s="391">
        <v>1042</v>
      </c>
      <c r="I82" s="392">
        <v>15000</v>
      </c>
    </row>
    <row r="83" spans="1:9" s="377" customFormat="1" ht="34.5" customHeight="1" hidden="1">
      <c r="A83" s="369">
        <v>4</v>
      </c>
      <c r="B83" s="451" t="s">
        <v>387</v>
      </c>
      <c r="C83" s="371"/>
      <c r="D83" s="372" t="s">
        <v>388</v>
      </c>
      <c r="E83" s="372"/>
      <c r="F83" s="375"/>
      <c r="G83" s="390"/>
      <c r="H83" s="391">
        <v>1042</v>
      </c>
      <c r="I83" s="392">
        <v>15000</v>
      </c>
    </row>
    <row r="84" spans="1:9" s="377" customFormat="1" ht="34.5" customHeight="1" hidden="1">
      <c r="A84" s="393">
        <v>4</v>
      </c>
      <c r="B84" s="451" t="s">
        <v>389</v>
      </c>
      <c r="C84" s="371"/>
      <c r="D84" s="444" t="s">
        <v>390</v>
      </c>
      <c r="E84" s="444"/>
      <c r="F84" s="375"/>
      <c r="G84" s="390"/>
      <c r="H84" s="391">
        <v>1042</v>
      </c>
      <c r="I84" s="392">
        <v>15000</v>
      </c>
    </row>
    <row r="85" spans="1:9" s="377" customFormat="1" ht="34.5" customHeight="1" hidden="1">
      <c r="A85" s="393">
        <v>4</v>
      </c>
      <c r="B85" s="451" t="s">
        <v>391</v>
      </c>
      <c r="C85" s="371"/>
      <c r="D85" s="372" t="s">
        <v>392</v>
      </c>
      <c r="E85" s="372"/>
      <c r="F85" s="375"/>
      <c r="G85" s="390"/>
      <c r="H85" s="391">
        <v>1042</v>
      </c>
      <c r="I85" s="392">
        <v>15000</v>
      </c>
    </row>
    <row r="86" spans="1:9" s="377" customFormat="1" ht="34.5" customHeight="1" hidden="1">
      <c r="A86" s="393">
        <v>4</v>
      </c>
      <c r="B86" s="451" t="s">
        <v>393</v>
      </c>
      <c r="C86" s="371"/>
      <c r="D86" s="372" t="s">
        <v>394</v>
      </c>
      <c r="E86" s="372"/>
      <c r="F86" s="375"/>
      <c r="G86" s="390"/>
      <c r="H86" s="391">
        <v>1042</v>
      </c>
      <c r="I86" s="392">
        <v>15000</v>
      </c>
    </row>
    <row r="87" spans="1:9" s="377" customFormat="1" ht="34.5" customHeight="1" hidden="1">
      <c r="A87" s="393">
        <v>4</v>
      </c>
      <c r="B87" s="451" t="s">
        <v>395</v>
      </c>
      <c r="C87" s="371"/>
      <c r="D87" s="372" t="s">
        <v>396</v>
      </c>
      <c r="E87" s="372"/>
      <c r="F87" s="375"/>
      <c r="G87" s="390"/>
      <c r="H87" s="391">
        <v>1042</v>
      </c>
      <c r="I87" s="392">
        <v>15000</v>
      </c>
    </row>
    <row r="88" spans="1:9" s="377" customFormat="1" ht="34.5" customHeight="1" hidden="1">
      <c r="A88" s="395">
        <v>3</v>
      </c>
      <c r="B88" s="452" t="s">
        <v>397</v>
      </c>
      <c r="C88" s="397"/>
      <c r="D88" s="398" t="s">
        <v>398</v>
      </c>
      <c r="E88" s="398"/>
      <c r="F88" s="399"/>
      <c r="G88" s="400"/>
      <c r="H88" s="401">
        <v>1042</v>
      </c>
      <c r="I88" s="402">
        <v>15000</v>
      </c>
    </row>
    <row r="89" spans="1:9" s="318" customFormat="1" ht="19.5" customHeight="1" hidden="1">
      <c r="A89" s="336">
        <v>1</v>
      </c>
      <c r="B89" s="337" t="s">
        <v>24</v>
      </c>
      <c r="C89" s="432"/>
      <c r="D89" s="433">
        <v>2</v>
      </c>
      <c r="E89" s="434">
        <v>3</v>
      </c>
      <c r="F89" s="435" t="s">
        <v>261</v>
      </c>
      <c r="G89" s="341">
        <v>5</v>
      </c>
      <c r="H89" s="436">
        <v>6</v>
      </c>
      <c r="I89" s="343">
        <v>7</v>
      </c>
    </row>
    <row r="90" spans="1:9" s="377" customFormat="1" ht="19.5" customHeight="1" hidden="1">
      <c r="A90" s="403"/>
      <c r="B90" s="404"/>
      <c r="C90" s="362"/>
      <c r="D90" s="453" t="s">
        <v>399</v>
      </c>
      <c r="E90" s="453"/>
      <c r="F90" s="366"/>
      <c r="G90" s="365"/>
      <c r="H90" s="366"/>
      <c r="I90" s="408"/>
    </row>
    <row r="91" spans="1:9" s="368" customFormat="1" ht="19.5" customHeight="1" hidden="1">
      <c r="A91" s="369">
        <v>4</v>
      </c>
      <c r="B91" s="370" t="s">
        <v>400</v>
      </c>
      <c r="C91" s="371"/>
      <c r="D91" s="372" t="s">
        <v>401</v>
      </c>
      <c r="E91" s="372"/>
      <c r="F91" s="373">
        <v>1051</v>
      </c>
      <c r="G91" s="374">
        <v>9000</v>
      </c>
      <c r="H91" s="375"/>
      <c r="I91" s="376"/>
    </row>
    <row r="92" spans="1:9" s="368" customFormat="1" ht="34.5" customHeight="1" hidden="1">
      <c r="A92" s="369">
        <v>4</v>
      </c>
      <c r="B92" s="370">
        <v>130</v>
      </c>
      <c r="C92" s="371"/>
      <c r="D92" s="372" t="s">
        <v>402</v>
      </c>
      <c r="E92" s="372"/>
      <c r="F92" s="373">
        <v>1051</v>
      </c>
      <c r="G92" s="374">
        <v>9000</v>
      </c>
      <c r="H92" s="375"/>
      <c r="I92" s="376"/>
    </row>
    <row r="93" spans="1:9" s="368" customFormat="1" ht="19.5" customHeight="1" hidden="1">
      <c r="A93" s="369">
        <v>4</v>
      </c>
      <c r="B93" s="370">
        <v>129</v>
      </c>
      <c r="C93" s="371"/>
      <c r="D93" s="372" t="s">
        <v>403</v>
      </c>
      <c r="E93" s="372"/>
      <c r="F93" s="373">
        <v>1051</v>
      </c>
      <c r="G93" s="374">
        <v>9000</v>
      </c>
      <c r="H93" s="375"/>
      <c r="I93" s="376"/>
    </row>
    <row r="94" spans="1:9" s="368" customFormat="1" ht="34.5" customHeight="1" hidden="1">
      <c r="A94" s="369">
        <v>4</v>
      </c>
      <c r="B94" s="370">
        <v>144</v>
      </c>
      <c r="C94" s="371"/>
      <c r="D94" s="372" t="s">
        <v>404</v>
      </c>
      <c r="E94" s="372"/>
      <c r="F94" s="373">
        <v>1051</v>
      </c>
      <c r="G94" s="374">
        <v>9000</v>
      </c>
      <c r="H94" s="375"/>
      <c r="I94" s="376"/>
    </row>
    <row r="95" spans="1:9" s="368" customFormat="1" ht="19.5" customHeight="1" hidden="1">
      <c r="A95" s="393">
        <v>4</v>
      </c>
      <c r="B95" s="394" t="s">
        <v>405</v>
      </c>
      <c r="C95" s="371"/>
      <c r="D95" s="372" t="s">
        <v>406</v>
      </c>
      <c r="E95" s="372"/>
      <c r="F95" s="373">
        <v>1051</v>
      </c>
      <c r="G95" s="374">
        <v>9000</v>
      </c>
      <c r="H95" s="375"/>
      <c r="I95" s="376"/>
    </row>
    <row r="96" spans="1:9" s="368" customFormat="1" ht="19.5" customHeight="1" hidden="1">
      <c r="A96" s="369">
        <v>4</v>
      </c>
      <c r="B96" s="394" t="s">
        <v>407</v>
      </c>
      <c r="C96" s="371"/>
      <c r="D96" s="372" t="s">
        <v>408</v>
      </c>
      <c r="E96" s="372"/>
      <c r="F96" s="373">
        <v>1051</v>
      </c>
      <c r="G96" s="374">
        <v>9000</v>
      </c>
      <c r="H96" s="375"/>
      <c r="I96" s="376"/>
    </row>
    <row r="97" spans="1:9" s="368" customFormat="1" ht="19.5" customHeight="1" hidden="1">
      <c r="A97" s="369">
        <v>4</v>
      </c>
      <c r="B97" s="394" t="s">
        <v>409</v>
      </c>
      <c r="C97" s="371"/>
      <c r="D97" s="372" t="s">
        <v>410</v>
      </c>
      <c r="E97" s="372"/>
      <c r="F97" s="373">
        <v>1051</v>
      </c>
      <c r="G97" s="374">
        <v>9000</v>
      </c>
      <c r="H97" s="375"/>
      <c r="I97" s="376"/>
    </row>
    <row r="98" spans="1:9" s="368" customFormat="1" ht="19.5" customHeight="1" hidden="1">
      <c r="A98" s="369">
        <v>4</v>
      </c>
      <c r="B98" s="394" t="s">
        <v>411</v>
      </c>
      <c r="C98" s="371"/>
      <c r="D98" s="372" t="s">
        <v>412</v>
      </c>
      <c r="E98" s="372"/>
      <c r="F98" s="373">
        <v>1051</v>
      </c>
      <c r="G98" s="374">
        <v>9000</v>
      </c>
      <c r="H98" s="375"/>
      <c r="I98" s="376"/>
    </row>
    <row r="99" spans="1:9" s="368" customFormat="1" ht="21.75" customHeight="1" hidden="1">
      <c r="A99" s="395">
        <v>3</v>
      </c>
      <c r="B99" s="396" t="s">
        <v>413</v>
      </c>
      <c r="C99" s="397"/>
      <c r="D99" s="398" t="s">
        <v>414</v>
      </c>
      <c r="E99" s="398"/>
      <c r="F99" s="413">
        <v>1051</v>
      </c>
      <c r="G99" s="414">
        <v>9000</v>
      </c>
      <c r="H99" s="399"/>
      <c r="I99" s="415"/>
    </row>
    <row r="100" spans="1:9" s="368" customFormat="1" ht="19.5" customHeight="1" hidden="1">
      <c r="A100" s="360">
        <v>4</v>
      </c>
      <c r="B100" s="361" t="s">
        <v>415</v>
      </c>
      <c r="C100" s="362"/>
      <c r="D100" s="363" t="s">
        <v>416</v>
      </c>
      <c r="E100" s="363"/>
      <c r="F100" s="366"/>
      <c r="G100" s="387"/>
      <c r="H100" s="364">
        <v>1052</v>
      </c>
      <c r="I100" s="389">
        <v>12000</v>
      </c>
    </row>
    <row r="101" spans="1:9" s="368" customFormat="1" ht="19.5" customHeight="1" hidden="1">
      <c r="A101" s="369">
        <v>4</v>
      </c>
      <c r="B101" s="370">
        <v>117</v>
      </c>
      <c r="C101" s="371"/>
      <c r="D101" s="372" t="s">
        <v>417</v>
      </c>
      <c r="E101" s="372"/>
      <c r="F101" s="375"/>
      <c r="G101" s="390"/>
      <c r="H101" s="373">
        <v>1052</v>
      </c>
      <c r="I101" s="392">
        <v>12000</v>
      </c>
    </row>
    <row r="102" spans="1:9" s="368" customFormat="1" ht="34.5" customHeight="1" hidden="1">
      <c r="A102" s="369">
        <v>4</v>
      </c>
      <c r="B102" s="370">
        <v>118</v>
      </c>
      <c r="C102" s="371"/>
      <c r="D102" s="372" t="s">
        <v>418</v>
      </c>
      <c r="E102" s="372"/>
      <c r="F102" s="375"/>
      <c r="G102" s="390"/>
      <c r="H102" s="373">
        <v>1052</v>
      </c>
      <c r="I102" s="392">
        <v>12000</v>
      </c>
    </row>
    <row r="103" spans="1:9" s="368" customFormat="1" ht="34.5" customHeight="1" hidden="1">
      <c r="A103" s="369">
        <v>4</v>
      </c>
      <c r="B103" s="370">
        <v>119</v>
      </c>
      <c r="C103" s="371"/>
      <c r="D103" s="372" t="s">
        <v>419</v>
      </c>
      <c r="E103" s="372"/>
      <c r="F103" s="375"/>
      <c r="G103" s="390"/>
      <c r="H103" s="373">
        <v>1052</v>
      </c>
      <c r="I103" s="392">
        <v>12000</v>
      </c>
    </row>
    <row r="104" spans="1:9" s="368" customFormat="1" ht="19.5" customHeight="1" hidden="1">
      <c r="A104" s="393">
        <v>4</v>
      </c>
      <c r="B104" s="394" t="s">
        <v>420</v>
      </c>
      <c r="C104" s="371"/>
      <c r="D104" s="372" t="s">
        <v>421</v>
      </c>
      <c r="E104" s="372"/>
      <c r="F104" s="375"/>
      <c r="G104" s="390"/>
      <c r="H104" s="373">
        <v>1052</v>
      </c>
      <c r="I104" s="392">
        <v>12000</v>
      </c>
    </row>
    <row r="105" spans="1:9" s="368" customFormat="1" ht="19.5" customHeight="1" hidden="1">
      <c r="A105" s="393">
        <v>4</v>
      </c>
      <c r="B105" s="394" t="s">
        <v>422</v>
      </c>
      <c r="C105" s="371"/>
      <c r="D105" s="372" t="s">
        <v>423</v>
      </c>
      <c r="E105" s="372"/>
      <c r="F105" s="375"/>
      <c r="G105" s="390"/>
      <c r="H105" s="373">
        <v>1052</v>
      </c>
      <c r="I105" s="392">
        <v>12000</v>
      </c>
    </row>
    <row r="106" spans="1:9" s="368" customFormat="1" ht="19.5" customHeight="1" hidden="1">
      <c r="A106" s="393">
        <v>4</v>
      </c>
      <c r="B106" s="394" t="s">
        <v>424</v>
      </c>
      <c r="C106" s="371"/>
      <c r="D106" s="372" t="s">
        <v>425</v>
      </c>
      <c r="E106" s="372"/>
      <c r="F106" s="375"/>
      <c r="G106" s="390"/>
      <c r="H106" s="373">
        <v>1052</v>
      </c>
      <c r="I106" s="392">
        <v>12000</v>
      </c>
    </row>
    <row r="107" spans="1:9" s="368" customFormat="1" ht="19.5" customHeight="1" hidden="1">
      <c r="A107" s="393">
        <v>4</v>
      </c>
      <c r="B107" s="394" t="s">
        <v>426</v>
      </c>
      <c r="C107" s="371"/>
      <c r="D107" s="372" t="s">
        <v>427</v>
      </c>
      <c r="E107" s="372"/>
      <c r="F107" s="375"/>
      <c r="G107" s="390"/>
      <c r="H107" s="373">
        <v>1052</v>
      </c>
      <c r="I107" s="392">
        <v>12000</v>
      </c>
    </row>
    <row r="108" spans="1:9" s="368" customFormat="1" ht="25.5" customHeight="1" hidden="1">
      <c r="A108" s="395">
        <v>3</v>
      </c>
      <c r="B108" s="396">
        <v>145</v>
      </c>
      <c r="C108" s="397"/>
      <c r="D108" s="398" t="s">
        <v>428</v>
      </c>
      <c r="E108" s="398"/>
      <c r="F108" s="399"/>
      <c r="G108" s="400"/>
      <c r="H108" s="413">
        <v>1052</v>
      </c>
      <c r="I108" s="402">
        <v>12000</v>
      </c>
    </row>
    <row r="109" spans="1:9" s="368" customFormat="1" ht="19.5" customHeight="1" hidden="1">
      <c r="A109" s="403"/>
      <c r="B109" s="361"/>
      <c r="C109" s="362"/>
      <c r="D109" s="449" t="s">
        <v>429</v>
      </c>
      <c r="E109" s="454"/>
      <c r="F109" s="366"/>
      <c r="G109" s="365"/>
      <c r="H109" s="366"/>
      <c r="I109" s="408"/>
    </row>
    <row r="110" spans="1:9" s="368" customFormat="1" ht="19.5" customHeight="1" hidden="1">
      <c r="A110" s="369">
        <v>4</v>
      </c>
      <c r="B110" s="370" t="s">
        <v>430</v>
      </c>
      <c r="C110" s="371"/>
      <c r="D110" s="455" t="s">
        <v>431</v>
      </c>
      <c r="E110" s="456"/>
      <c r="F110" s="373">
        <v>1061</v>
      </c>
      <c r="G110" s="374">
        <v>11000</v>
      </c>
      <c r="H110" s="375"/>
      <c r="I110" s="376"/>
    </row>
    <row r="111" spans="1:9" s="368" customFormat="1" ht="34.5" customHeight="1" hidden="1">
      <c r="A111" s="369">
        <v>4</v>
      </c>
      <c r="B111" s="370" t="s">
        <v>432</v>
      </c>
      <c r="C111" s="371"/>
      <c r="D111" s="372" t="s">
        <v>433</v>
      </c>
      <c r="E111" s="372"/>
      <c r="F111" s="373">
        <v>1061</v>
      </c>
      <c r="G111" s="374">
        <v>11000</v>
      </c>
      <c r="H111" s="375"/>
      <c r="I111" s="376"/>
    </row>
    <row r="112" spans="1:9" s="368" customFormat="1" ht="19.5" customHeight="1" hidden="1">
      <c r="A112" s="369">
        <v>4</v>
      </c>
      <c r="B112" s="370" t="s">
        <v>434</v>
      </c>
      <c r="C112" s="371"/>
      <c r="D112" s="372" t="s">
        <v>435</v>
      </c>
      <c r="E112" s="372"/>
      <c r="F112" s="373">
        <v>1061</v>
      </c>
      <c r="G112" s="374">
        <v>11000</v>
      </c>
      <c r="H112" s="375"/>
      <c r="I112" s="376"/>
    </row>
    <row r="113" spans="1:9" s="368" customFormat="1" ht="34.5" customHeight="1" hidden="1">
      <c r="A113" s="369">
        <v>4</v>
      </c>
      <c r="B113" s="370" t="s">
        <v>436</v>
      </c>
      <c r="C113" s="371"/>
      <c r="D113" s="372" t="s">
        <v>437</v>
      </c>
      <c r="E113" s="372"/>
      <c r="F113" s="373">
        <v>1061</v>
      </c>
      <c r="G113" s="374">
        <v>11000</v>
      </c>
      <c r="H113" s="375"/>
      <c r="I113" s="376"/>
    </row>
    <row r="114" spans="1:9" s="368" customFormat="1" ht="19.5" customHeight="1" hidden="1">
      <c r="A114" s="393">
        <v>4</v>
      </c>
      <c r="B114" s="394" t="s">
        <v>438</v>
      </c>
      <c r="C114" s="371"/>
      <c r="D114" s="372" t="s">
        <v>439</v>
      </c>
      <c r="E114" s="372"/>
      <c r="F114" s="373">
        <v>1061</v>
      </c>
      <c r="G114" s="374">
        <v>11000</v>
      </c>
      <c r="H114" s="375"/>
      <c r="I114" s="376"/>
    </row>
    <row r="115" spans="1:9" s="368" customFormat="1" ht="19.5" customHeight="1" hidden="1">
      <c r="A115" s="393">
        <v>4</v>
      </c>
      <c r="B115" s="394" t="s">
        <v>440</v>
      </c>
      <c r="C115" s="371"/>
      <c r="D115" s="372" t="s">
        <v>441</v>
      </c>
      <c r="E115" s="372"/>
      <c r="F115" s="373">
        <v>1061</v>
      </c>
      <c r="G115" s="374">
        <v>11000</v>
      </c>
      <c r="H115" s="375"/>
      <c r="I115" s="376"/>
    </row>
    <row r="116" spans="1:9" s="368" customFormat="1" ht="19.5" customHeight="1" hidden="1">
      <c r="A116" s="393">
        <v>4</v>
      </c>
      <c r="B116" s="394" t="s">
        <v>442</v>
      </c>
      <c r="C116" s="371"/>
      <c r="D116" s="372" t="s">
        <v>443</v>
      </c>
      <c r="E116" s="372"/>
      <c r="F116" s="373">
        <v>1061</v>
      </c>
      <c r="G116" s="374">
        <v>11000</v>
      </c>
      <c r="H116" s="375"/>
      <c r="I116" s="376"/>
    </row>
    <row r="117" spans="1:9" s="368" customFormat="1" ht="19.5" customHeight="1" hidden="1">
      <c r="A117" s="393">
        <v>4</v>
      </c>
      <c r="B117" s="394" t="s">
        <v>444</v>
      </c>
      <c r="C117" s="371"/>
      <c r="D117" s="372" t="s">
        <v>445</v>
      </c>
      <c r="E117" s="372"/>
      <c r="F117" s="373">
        <v>1061</v>
      </c>
      <c r="G117" s="374">
        <v>11000</v>
      </c>
      <c r="H117" s="375"/>
      <c r="I117" s="376"/>
    </row>
    <row r="118" spans="1:9" s="368" customFormat="1" ht="18.75" customHeight="1" hidden="1">
      <c r="A118" s="411">
        <v>3</v>
      </c>
      <c r="B118" s="412" t="s">
        <v>446</v>
      </c>
      <c r="C118" s="397"/>
      <c r="D118" s="398" t="s">
        <v>447</v>
      </c>
      <c r="E118" s="398"/>
      <c r="F118" s="413">
        <v>1061</v>
      </c>
      <c r="G118" s="414">
        <v>11000</v>
      </c>
      <c r="H118" s="399"/>
      <c r="I118" s="415"/>
    </row>
    <row r="119" spans="1:9" s="368" customFormat="1" ht="19.5" customHeight="1" hidden="1">
      <c r="A119" s="360">
        <v>4</v>
      </c>
      <c r="B119" s="361" t="s">
        <v>448</v>
      </c>
      <c r="C119" s="362"/>
      <c r="D119" s="457" t="s">
        <v>449</v>
      </c>
      <c r="E119" s="458"/>
      <c r="F119" s="366"/>
      <c r="G119" s="387"/>
      <c r="H119" s="364">
        <v>1062</v>
      </c>
      <c r="I119" s="389">
        <v>14000</v>
      </c>
    </row>
    <row r="120" spans="1:9" s="368" customFormat="1" ht="19.5" customHeight="1" hidden="1">
      <c r="A120" s="369">
        <v>4</v>
      </c>
      <c r="B120" s="370" t="s">
        <v>450</v>
      </c>
      <c r="C120" s="371"/>
      <c r="D120" s="372" t="s">
        <v>451</v>
      </c>
      <c r="E120" s="372"/>
      <c r="F120" s="375"/>
      <c r="G120" s="390"/>
      <c r="H120" s="373">
        <v>1062</v>
      </c>
      <c r="I120" s="392">
        <v>14000</v>
      </c>
    </row>
    <row r="121" spans="1:9" s="368" customFormat="1" ht="34.5" customHeight="1" hidden="1">
      <c r="A121" s="369">
        <v>4</v>
      </c>
      <c r="B121" s="394" t="s">
        <v>452</v>
      </c>
      <c r="C121" s="371"/>
      <c r="D121" s="372" t="s">
        <v>453</v>
      </c>
      <c r="E121" s="372"/>
      <c r="F121" s="375"/>
      <c r="G121" s="390"/>
      <c r="H121" s="373">
        <v>1062</v>
      </c>
      <c r="I121" s="392">
        <v>14000</v>
      </c>
    </row>
    <row r="122" spans="1:9" s="368" customFormat="1" ht="34.5" customHeight="1" hidden="1">
      <c r="A122" s="369">
        <v>4</v>
      </c>
      <c r="B122" s="370" t="s">
        <v>454</v>
      </c>
      <c r="C122" s="371"/>
      <c r="D122" s="372" t="s">
        <v>455</v>
      </c>
      <c r="E122" s="372"/>
      <c r="F122" s="375"/>
      <c r="G122" s="390"/>
      <c r="H122" s="373">
        <v>1062</v>
      </c>
      <c r="I122" s="392">
        <v>14000</v>
      </c>
    </row>
    <row r="123" spans="1:9" s="368" customFormat="1" ht="19.5" customHeight="1" hidden="1">
      <c r="A123" s="393">
        <v>4</v>
      </c>
      <c r="B123" s="394" t="s">
        <v>456</v>
      </c>
      <c r="C123" s="371"/>
      <c r="D123" s="372" t="s">
        <v>457</v>
      </c>
      <c r="E123" s="372"/>
      <c r="F123" s="375"/>
      <c r="G123" s="390"/>
      <c r="H123" s="373">
        <v>1062</v>
      </c>
      <c r="I123" s="392">
        <v>14000</v>
      </c>
    </row>
    <row r="124" spans="1:9" s="368" customFormat="1" ht="19.5" customHeight="1" hidden="1">
      <c r="A124" s="369">
        <v>4</v>
      </c>
      <c r="B124" s="394" t="s">
        <v>458</v>
      </c>
      <c r="C124" s="371"/>
      <c r="D124" s="372" t="s">
        <v>459</v>
      </c>
      <c r="E124" s="372"/>
      <c r="F124" s="375"/>
      <c r="G124" s="390"/>
      <c r="H124" s="373">
        <v>1062</v>
      </c>
      <c r="I124" s="392">
        <v>14000</v>
      </c>
    </row>
    <row r="125" spans="1:9" s="368" customFormat="1" ht="19.5" customHeight="1" hidden="1">
      <c r="A125" s="369">
        <v>4</v>
      </c>
      <c r="B125" s="394" t="s">
        <v>460</v>
      </c>
      <c r="C125" s="371"/>
      <c r="D125" s="372" t="s">
        <v>461</v>
      </c>
      <c r="E125" s="372"/>
      <c r="F125" s="375"/>
      <c r="G125" s="390"/>
      <c r="H125" s="373">
        <v>1062</v>
      </c>
      <c r="I125" s="392">
        <v>14000</v>
      </c>
    </row>
    <row r="126" spans="1:9" s="368" customFormat="1" ht="19.5" customHeight="1" hidden="1">
      <c r="A126" s="369">
        <v>4</v>
      </c>
      <c r="B126" s="394" t="s">
        <v>462</v>
      </c>
      <c r="C126" s="371"/>
      <c r="D126" s="372" t="s">
        <v>463</v>
      </c>
      <c r="E126" s="372"/>
      <c r="F126" s="375"/>
      <c r="G126" s="390"/>
      <c r="H126" s="373">
        <v>1062</v>
      </c>
      <c r="I126" s="392">
        <v>14000</v>
      </c>
    </row>
    <row r="127" spans="1:9" s="368" customFormat="1" ht="21.75" customHeight="1" hidden="1">
      <c r="A127" s="411">
        <v>3</v>
      </c>
      <c r="B127" s="412" t="s">
        <v>464</v>
      </c>
      <c r="C127" s="397"/>
      <c r="D127" s="398" t="s">
        <v>465</v>
      </c>
      <c r="E127" s="398"/>
      <c r="F127" s="399"/>
      <c r="G127" s="400"/>
      <c r="H127" s="413">
        <v>1062</v>
      </c>
      <c r="I127" s="402">
        <v>14000</v>
      </c>
    </row>
    <row r="128" spans="1:9" s="377" customFormat="1" ht="19.5" customHeight="1" hidden="1">
      <c r="A128" s="459"/>
      <c r="B128" s="460"/>
      <c r="C128" s="362"/>
      <c r="D128" s="461" t="s">
        <v>466</v>
      </c>
      <c r="E128" s="450"/>
      <c r="F128" s="366"/>
      <c r="G128" s="462"/>
      <c r="H128" s="364"/>
      <c r="I128" s="408"/>
    </row>
    <row r="129" spans="1:9" s="377" customFormat="1" ht="19.5" customHeight="1" hidden="1">
      <c r="A129" s="369">
        <v>4</v>
      </c>
      <c r="B129" s="370">
        <v>211</v>
      </c>
      <c r="C129" s="371"/>
      <c r="D129" s="409" t="s">
        <v>466</v>
      </c>
      <c r="E129" s="410"/>
      <c r="F129" s="373" t="s">
        <v>467</v>
      </c>
      <c r="G129" s="374">
        <v>9000</v>
      </c>
      <c r="H129" s="375"/>
      <c r="I129" s="376"/>
    </row>
    <row r="130" spans="1:9" s="377" customFormat="1" ht="19.5" customHeight="1" hidden="1">
      <c r="A130" s="395">
        <v>4</v>
      </c>
      <c r="B130" s="396" t="s">
        <v>468</v>
      </c>
      <c r="C130" s="397"/>
      <c r="D130" s="398" t="s">
        <v>469</v>
      </c>
      <c r="E130" s="398"/>
      <c r="F130" s="399"/>
      <c r="G130" s="400"/>
      <c r="H130" s="413" t="s">
        <v>470</v>
      </c>
      <c r="I130" s="402">
        <v>12000</v>
      </c>
    </row>
    <row r="131" spans="1:9" s="377" customFormat="1" ht="19.5" customHeight="1" hidden="1">
      <c r="A131" s="403"/>
      <c r="B131" s="404"/>
      <c r="C131" s="362"/>
      <c r="D131" s="405" t="s">
        <v>471</v>
      </c>
      <c r="E131" s="406"/>
      <c r="F131" s="366"/>
      <c r="G131" s="365"/>
      <c r="H131" s="366"/>
      <c r="I131" s="408"/>
    </row>
    <row r="132" spans="1:9" s="368" customFormat="1" ht="19.5" customHeight="1" hidden="1">
      <c r="A132" s="369">
        <v>4</v>
      </c>
      <c r="B132" s="370" t="s">
        <v>472</v>
      </c>
      <c r="C132" s="371"/>
      <c r="D132" s="372" t="s">
        <v>473</v>
      </c>
      <c r="E132" s="372"/>
      <c r="F132" s="373">
        <v>1081</v>
      </c>
      <c r="G132" s="374">
        <v>10000</v>
      </c>
      <c r="H132" s="375"/>
      <c r="I132" s="376"/>
    </row>
    <row r="133" spans="1:9" s="368" customFormat="1" ht="19.5" customHeight="1" hidden="1">
      <c r="A133" s="369">
        <v>4</v>
      </c>
      <c r="B133" s="370">
        <v>821</v>
      </c>
      <c r="C133" s="371"/>
      <c r="D133" s="372" t="s">
        <v>474</v>
      </c>
      <c r="E133" s="372"/>
      <c r="F133" s="373">
        <v>1081</v>
      </c>
      <c r="G133" s="374">
        <v>10000</v>
      </c>
      <c r="H133" s="375"/>
      <c r="I133" s="376"/>
    </row>
    <row r="134" spans="1:9" s="368" customFormat="1" ht="19.5" customHeight="1" hidden="1">
      <c r="A134" s="369">
        <v>4</v>
      </c>
      <c r="B134" s="370" t="s">
        <v>475</v>
      </c>
      <c r="C134" s="371"/>
      <c r="D134" s="409" t="s">
        <v>476</v>
      </c>
      <c r="E134" s="410"/>
      <c r="F134" s="375"/>
      <c r="G134" s="390"/>
      <c r="H134" s="373">
        <v>1082</v>
      </c>
      <c r="I134" s="392">
        <v>12000</v>
      </c>
    </row>
    <row r="135" spans="1:9" s="368" customFormat="1" ht="19.5" customHeight="1" hidden="1">
      <c r="A135" s="395">
        <v>4</v>
      </c>
      <c r="B135" s="396" t="s">
        <v>477</v>
      </c>
      <c r="C135" s="397"/>
      <c r="D135" s="398" t="s">
        <v>478</v>
      </c>
      <c r="E135" s="398"/>
      <c r="F135" s="399"/>
      <c r="G135" s="400"/>
      <c r="H135" s="413">
        <v>1082</v>
      </c>
      <c r="I135" s="402">
        <v>12000</v>
      </c>
    </row>
    <row r="136" spans="1:9" s="318" customFormat="1" ht="19.5" customHeight="1" hidden="1">
      <c r="A136" s="336">
        <v>1</v>
      </c>
      <c r="B136" s="337" t="s">
        <v>24</v>
      </c>
      <c r="C136" s="432"/>
      <c r="D136" s="433">
        <v>2</v>
      </c>
      <c r="E136" s="434">
        <v>3</v>
      </c>
      <c r="F136" s="435" t="s">
        <v>261</v>
      </c>
      <c r="G136" s="341">
        <v>5</v>
      </c>
      <c r="H136" s="436">
        <v>6</v>
      </c>
      <c r="I136" s="343">
        <v>7</v>
      </c>
    </row>
    <row r="137" spans="1:9" s="368" customFormat="1" ht="38.25" customHeight="1" hidden="1">
      <c r="A137" s="463"/>
      <c r="B137" s="464"/>
      <c r="C137" s="465" t="s">
        <v>479</v>
      </c>
      <c r="D137" s="465"/>
      <c r="E137" s="465"/>
      <c r="F137" s="29"/>
      <c r="G137" s="347"/>
      <c r="H137" s="29"/>
      <c r="I137" s="348"/>
    </row>
    <row r="138" spans="1:9" s="377" customFormat="1" ht="18.75" customHeight="1" hidden="1">
      <c r="A138" s="459"/>
      <c r="B138" s="460"/>
      <c r="C138" s="362"/>
      <c r="D138" s="461" t="s">
        <v>480</v>
      </c>
      <c r="E138" s="466"/>
      <c r="F138" s="366"/>
      <c r="G138" s="462"/>
      <c r="H138" s="366"/>
      <c r="I138" s="408"/>
    </row>
    <row r="139" spans="1:9" s="368" customFormat="1" ht="18.75" customHeight="1" hidden="1">
      <c r="A139" s="369">
        <v>4</v>
      </c>
      <c r="B139" s="370">
        <v>105</v>
      </c>
      <c r="C139" s="371"/>
      <c r="D139" s="372" t="s">
        <v>481</v>
      </c>
      <c r="E139" s="372"/>
      <c r="F139" s="373" t="s">
        <v>482</v>
      </c>
      <c r="G139" s="374">
        <v>11000</v>
      </c>
      <c r="H139" s="375"/>
      <c r="I139" s="376"/>
    </row>
    <row r="140" spans="1:9" s="368" customFormat="1" ht="18.75" customHeight="1" hidden="1">
      <c r="A140" s="395">
        <v>4</v>
      </c>
      <c r="B140" s="396" t="s">
        <v>483</v>
      </c>
      <c r="C140" s="397"/>
      <c r="D140" s="398" t="s">
        <v>484</v>
      </c>
      <c r="E140" s="398"/>
      <c r="F140" s="399"/>
      <c r="G140" s="400"/>
      <c r="H140" s="413" t="s">
        <v>485</v>
      </c>
      <c r="I140" s="402">
        <v>15000</v>
      </c>
    </row>
    <row r="141" spans="1:9" s="377" customFormat="1" ht="18.75" customHeight="1" hidden="1">
      <c r="A141" s="467"/>
      <c r="B141" s="468"/>
      <c r="D141" s="469" t="s">
        <v>486</v>
      </c>
      <c r="E141" s="470"/>
      <c r="F141" s="420"/>
      <c r="G141" s="421"/>
      <c r="H141" s="420"/>
      <c r="I141" s="443"/>
    </row>
    <row r="142" spans="1:9" s="377" customFormat="1" ht="18.75" customHeight="1" hidden="1">
      <c r="A142" s="379">
        <v>4</v>
      </c>
      <c r="B142" s="396" t="s">
        <v>487</v>
      </c>
      <c r="D142" s="471" t="s">
        <v>488</v>
      </c>
      <c r="E142" s="472"/>
      <c r="F142" s="385"/>
      <c r="G142" s="447"/>
      <c r="H142" s="383" t="s">
        <v>489</v>
      </c>
      <c r="I142" s="392">
        <v>15000</v>
      </c>
    </row>
    <row r="143" spans="1:9" s="377" customFormat="1" ht="18.75" customHeight="1" hidden="1">
      <c r="A143" s="459"/>
      <c r="B143" s="460"/>
      <c r="D143" s="461" t="s">
        <v>490</v>
      </c>
      <c r="E143" s="466"/>
      <c r="F143" s="366"/>
      <c r="G143" s="473"/>
      <c r="H143" s="364"/>
      <c r="I143" s="408"/>
    </row>
    <row r="144" spans="1:9" s="377" customFormat="1" ht="18.75" customHeight="1" hidden="1">
      <c r="A144" s="395">
        <v>6</v>
      </c>
      <c r="B144" s="396">
        <v>206</v>
      </c>
      <c r="D144" s="474" t="s">
        <v>490</v>
      </c>
      <c r="E144" s="475"/>
      <c r="F144" s="383" t="s">
        <v>491</v>
      </c>
      <c r="G144" s="374">
        <v>6000</v>
      </c>
      <c r="H144" s="375"/>
      <c r="I144" s="376"/>
    </row>
    <row r="145" spans="1:9" s="377" customFormat="1" ht="18.75" customHeight="1" hidden="1">
      <c r="A145" s="459"/>
      <c r="B145" s="460"/>
      <c r="D145" s="461" t="s">
        <v>492</v>
      </c>
      <c r="E145" s="466"/>
      <c r="F145" s="366"/>
      <c r="G145" s="365"/>
      <c r="H145" s="364"/>
      <c r="I145" s="408"/>
    </row>
    <row r="146" spans="1:9" s="377" customFormat="1" ht="18.75" customHeight="1" hidden="1">
      <c r="A146" s="395">
        <v>6</v>
      </c>
      <c r="B146" s="396">
        <v>243</v>
      </c>
      <c r="D146" s="474" t="s">
        <v>492</v>
      </c>
      <c r="E146" s="475"/>
      <c r="F146" s="413" t="s">
        <v>493</v>
      </c>
      <c r="G146" s="374">
        <v>6000</v>
      </c>
      <c r="H146" s="375"/>
      <c r="I146" s="376"/>
    </row>
    <row r="147" spans="1:9" s="377" customFormat="1" ht="18.75" customHeight="1" hidden="1">
      <c r="A147" s="459"/>
      <c r="B147" s="460"/>
      <c r="D147" s="476" t="s">
        <v>494</v>
      </c>
      <c r="E147" s="477" t="s">
        <v>495</v>
      </c>
      <c r="F147" s="366"/>
      <c r="G147" s="387"/>
      <c r="H147" s="366"/>
      <c r="I147" s="408"/>
    </row>
    <row r="148" spans="1:9" s="377" customFormat="1" ht="19.5" customHeight="1" hidden="1">
      <c r="A148" s="369">
        <v>4</v>
      </c>
      <c r="B148" s="370" t="s">
        <v>496</v>
      </c>
      <c r="D148" s="409" t="s">
        <v>497</v>
      </c>
      <c r="E148" s="478"/>
      <c r="F148" s="375"/>
      <c r="G148" s="390"/>
      <c r="H148" s="373" t="s">
        <v>498</v>
      </c>
      <c r="I148" s="392">
        <v>10000</v>
      </c>
    </row>
    <row r="149" spans="1:9" s="377" customFormat="1" ht="18.75" customHeight="1" hidden="1">
      <c r="A149" s="459"/>
      <c r="B149" s="460"/>
      <c r="D149" s="476" t="s">
        <v>499</v>
      </c>
      <c r="E149" s="477" t="s">
        <v>500</v>
      </c>
      <c r="F149" s="366"/>
      <c r="G149" s="387"/>
      <c r="H149" s="366"/>
      <c r="I149" s="408"/>
    </row>
    <row r="150" spans="1:9" s="377" customFormat="1" ht="24" customHeight="1" hidden="1">
      <c r="A150" s="369">
        <v>4</v>
      </c>
      <c r="B150" s="370" t="s">
        <v>501</v>
      </c>
      <c r="C150" s="439"/>
      <c r="D150" s="409" t="s">
        <v>502</v>
      </c>
      <c r="E150" s="478"/>
      <c r="F150" s="375"/>
      <c r="G150" s="390"/>
      <c r="H150" s="373" t="s">
        <v>503</v>
      </c>
      <c r="I150" s="392">
        <v>13000</v>
      </c>
    </row>
    <row r="151" spans="1:9" s="377" customFormat="1" ht="30.75" customHeight="1" hidden="1">
      <c r="A151" s="395">
        <v>4</v>
      </c>
      <c r="B151" s="396" t="s">
        <v>504</v>
      </c>
      <c r="C151" s="381"/>
      <c r="D151" s="445" t="s">
        <v>505</v>
      </c>
      <c r="E151" s="445"/>
      <c r="F151" s="375"/>
      <c r="G151" s="390"/>
      <c r="H151" s="413" t="s">
        <v>503</v>
      </c>
      <c r="I151" s="392">
        <v>13000</v>
      </c>
    </row>
    <row r="152" spans="1:9" s="377" customFormat="1" ht="18.75" customHeight="1" hidden="1">
      <c r="A152" s="360"/>
      <c r="B152" s="361"/>
      <c r="D152" s="461" t="s">
        <v>506</v>
      </c>
      <c r="E152" s="466"/>
      <c r="F152" s="364"/>
      <c r="G152" s="365"/>
      <c r="H152" s="366"/>
      <c r="I152" s="408"/>
    </row>
    <row r="153" spans="1:9" s="377" customFormat="1" ht="18.75" customHeight="1" hidden="1">
      <c r="A153" s="379">
        <v>4</v>
      </c>
      <c r="B153" s="396">
        <v>207</v>
      </c>
      <c r="D153" s="471" t="s">
        <v>507</v>
      </c>
      <c r="E153" s="472"/>
      <c r="F153" s="383" t="s">
        <v>508</v>
      </c>
      <c r="G153" s="374">
        <v>7000</v>
      </c>
      <c r="H153" s="375"/>
      <c r="I153" s="376"/>
    </row>
    <row r="154" spans="1:9" s="377" customFormat="1" ht="18.75" customHeight="1" hidden="1">
      <c r="A154" s="459"/>
      <c r="B154" s="479"/>
      <c r="D154" s="461" t="s">
        <v>509</v>
      </c>
      <c r="E154" s="466"/>
      <c r="F154" s="366"/>
      <c r="G154" s="387"/>
      <c r="H154" s="366"/>
      <c r="I154" s="408"/>
    </row>
    <row r="155" spans="1:9" s="377" customFormat="1" ht="18.75" customHeight="1" hidden="1">
      <c r="A155" s="395">
        <v>4</v>
      </c>
      <c r="B155" s="480">
        <v>209</v>
      </c>
      <c r="D155" s="474" t="s">
        <v>510</v>
      </c>
      <c r="E155" s="475"/>
      <c r="F155" s="375"/>
      <c r="G155" s="390"/>
      <c r="H155" s="413" t="s">
        <v>511</v>
      </c>
      <c r="I155" s="392">
        <v>12000</v>
      </c>
    </row>
    <row r="156" spans="1:9" s="377" customFormat="1" ht="18.75" customHeight="1" hidden="1">
      <c r="A156" s="360"/>
      <c r="B156" s="361"/>
      <c r="D156" s="461" t="s">
        <v>512</v>
      </c>
      <c r="E156" s="466"/>
      <c r="F156" s="366"/>
      <c r="G156" s="365"/>
      <c r="H156" s="364"/>
      <c r="I156" s="408"/>
    </row>
    <row r="157" spans="1:9" s="377" customFormat="1" ht="18.75" customHeight="1" hidden="1">
      <c r="A157" s="379">
        <v>4</v>
      </c>
      <c r="B157" s="396" t="s">
        <v>513</v>
      </c>
      <c r="D157" s="471" t="s">
        <v>514</v>
      </c>
      <c r="E157" s="475"/>
      <c r="F157" s="413" t="s">
        <v>515</v>
      </c>
      <c r="G157" s="374">
        <v>6000</v>
      </c>
      <c r="H157" s="375"/>
      <c r="I157" s="376"/>
    </row>
    <row r="158" spans="1:9" s="377" customFormat="1" ht="18.75" customHeight="1" hidden="1">
      <c r="A158" s="459"/>
      <c r="B158" s="460"/>
      <c r="D158" s="461" t="s">
        <v>516</v>
      </c>
      <c r="E158" s="466"/>
      <c r="F158" s="366"/>
      <c r="G158" s="365"/>
      <c r="H158" s="364"/>
      <c r="I158" s="408"/>
    </row>
    <row r="159" spans="1:9" s="377" customFormat="1" ht="18.75" customHeight="1" hidden="1">
      <c r="A159" s="395">
        <v>4</v>
      </c>
      <c r="B159" s="396">
        <v>110</v>
      </c>
      <c r="D159" s="474" t="s">
        <v>516</v>
      </c>
      <c r="E159" s="475"/>
      <c r="F159" s="413" t="s">
        <v>517</v>
      </c>
      <c r="G159" s="374">
        <v>6000</v>
      </c>
      <c r="H159" s="375"/>
      <c r="I159" s="376"/>
    </row>
    <row r="160" spans="1:9" s="377" customFormat="1" ht="18.75" customHeight="1" hidden="1">
      <c r="A160" s="459"/>
      <c r="B160" s="460"/>
      <c r="C160" s="439"/>
      <c r="D160" s="481" t="s">
        <v>518</v>
      </c>
      <c r="E160" s="466"/>
      <c r="F160" s="366"/>
      <c r="G160" s="365"/>
      <c r="H160" s="364"/>
      <c r="I160" s="408"/>
    </row>
    <row r="161" spans="1:9" s="377" customFormat="1" ht="18.75" customHeight="1" hidden="1">
      <c r="A161" s="369">
        <v>5</v>
      </c>
      <c r="B161" s="370">
        <v>205</v>
      </c>
      <c r="C161" s="371"/>
      <c r="D161" s="409" t="s">
        <v>519</v>
      </c>
      <c r="E161" s="478"/>
      <c r="F161" s="373" t="s">
        <v>520</v>
      </c>
      <c r="G161" s="374">
        <v>6000</v>
      </c>
      <c r="H161" s="375"/>
      <c r="I161" s="376"/>
    </row>
    <row r="162" spans="1:9" s="377" customFormat="1" ht="18.75" customHeight="1" hidden="1">
      <c r="A162" s="369">
        <v>5</v>
      </c>
      <c r="B162" s="380" t="s">
        <v>521</v>
      </c>
      <c r="C162" s="381"/>
      <c r="D162" s="409" t="s">
        <v>522</v>
      </c>
      <c r="E162" s="478"/>
      <c r="F162" s="373" t="s">
        <v>520</v>
      </c>
      <c r="G162" s="374">
        <v>6000</v>
      </c>
      <c r="H162" s="375"/>
      <c r="I162" s="376"/>
    </row>
    <row r="163" spans="1:9" s="377" customFormat="1" ht="18.75" customHeight="1" hidden="1">
      <c r="A163" s="369">
        <v>5</v>
      </c>
      <c r="B163" s="417">
        <v>208</v>
      </c>
      <c r="D163" s="409" t="s">
        <v>523</v>
      </c>
      <c r="E163" s="478"/>
      <c r="F163" s="373" t="s">
        <v>520</v>
      </c>
      <c r="G163" s="374">
        <v>6000</v>
      </c>
      <c r="H163" s="375"/>
      <c r="I163" s="376"/>
    </row>
    <row r="164" spans="1:9" s="377" customFormat="1" ht="18.75" customHeight="1" hidden="1">
      <c r="A164" s="369">
        <v>5</v>
      </c>
      <c r="B164" s="417" t="s">
        <v>524</v>
      </c>
      <c r="D164" s="409" t="s">
        <v>525</v>
      </c>
      <c r="E164" s="478"/>
      <c r="F164" s="373" t="s">
        <v>520</v>
      </c>
      <c r="G164" s="374">
        <v>6000</v>
      </c>
      <c r="H164" s="375"/>
      <c r="I164" s="376"/>
    </row>
    <row r="165" spans="1:9" s="377" customFormat="1" ht="18.75" customHeight="1" hidden="1">
      <c r="A165" s="369">
        <v>5</v>
      </c>
      <c r="B165" s="417">
        <v>286</v>
      </c>
      <c r="D165" s="409" t="s">
        <v>526</v>
      </c>
      <c r="E165" s="478"/>
      <c r="F165" s="373" t="s">
        <v>520</v>
      </c>
      <c r="G165" s="374">
        <v>6000</v>
      </c>
      <c r="H165" s="375"/>
      <c r="I165" s="376"/>
    </row>
    <row r="166" spans="1:9" s="377" customFormat="1" ht="18.75" customHeight="1" hidden="1">
      <c r="A166" s="369">
        <v>5</v>
      </c>
      <c r="B166" s="417" t="s">
        <v>527</v>
      </c>
      <c r="D166" s="409" t="s">
        <v>528</v>
      </c>
      <c r="E166" s="478"/>
      <c r="F166" s="373" t="s">
        <v>520</v>
      </c>
      <c r="G166" s="374">
        <v>6000</v>
      </c>
      <c r="H166" s="375"/>
      <c r="I166" s="376"/>
    </row>
    <row r="167" spans="1:9" s="377" customFormat="1" ht="18.75" customHeight="1" hidden="1">
      <c r="A167" s="395">
        <v>5</v>
      </c>
      <c r="B167" s="480">
        <v>285</v>
      </c>
      <c r="D167" s="474" t="s">
        <v>529</v>
      </c>
      <c r="E167" s="475"/>
      <c r="F167" s="413" t="s">
        <v>520</v>
      </c>
      <c r="G167" s="414">
        <v>6000</v>
      </c>
      <c r="H167" s="399"/>
      <c r="I167" s="415"/>
    </row>
    <row r="168" spans="1:9" s="368" customFormat="1" ht="39.75" customHeight="1" hidden="1">
      <c r="A168" s="463"/>
      <c r="B168" s="482"/>
      <c r="C168" s="483" t="s">
        <v>530</v>
      </c>
      <c r="D168" s="483"/>
      <c r="E168" s="483"/>
      <c r="F168" s="29"/>
      <c r="G168" s="347"/>
      <c r="H168" s="29"/>
      <c r="I168" s="348"/>
    </row>
    <row r="169" spans="1:9" s="368" customFormat="1" ht="30.75" customHeight="1" hidden="1">
      <c r="A169" s="484"/>
      <c r="B169" s="485"/>
      <c r="C169" s="486"/>
      <c r="D169" s="481" t="s">
        <v>531</v>
      </c>
      <c r="E169" s="487" t="s">
        <v>532</v>
      </c>
      <c r="F169" s="364"/>
      <c r="G169" s="488"/>
      <c r="H169" s="489"/>
      <c r="I169" s="490"/>
    </row>
    <row r="170" spans="1:9" s="368" customFormat="1" ht="25.5" customHeight="1" hidden="1">
      <c r="A170" s="491">
        <v>3</v>
      </c>
      <c r="B170" s="492"/>
      <c r="C170" s="493"/>
      <c r="D170" s="494" t="s">
        <v>533</v>
      </c>
      <c r="E170" s="495"/>
      <c r="F170" s="413" t="s">
        <v>534</v>
      </c>
      <c r="G170" s="402">
        <v>12500</v>
      </c>
      <c r="H170" s="496"/>
      <c r="I170" s="497"/>
    </row>
    <row r="171" spans="1:9" s="377" customFormat="1" ht="24" customHeight="1" hidden="1">
      <c r="A171" s="459"/>
      <c r="B171" s="460"/>
      <c r="C171" s="362"/>
      <c r="D171" s="461" t="s">
        <v>531</v>
      </c>
      <c r="E171" s="450"/>
      <c r="F171" s="366"/>
      <c r="G171" s="462"/>
      <c r="H171" s="364"/>
      <c r="I171" s="408"/>
    </row>
    <row r="172" spans="1:9" s="377" customFormat="1" ht="18.75" customHeight="1" hidden="1">
      <c r="A172" s="369">
        <v>4</v>
      </c>
      <c r="B172" s="370" t="s">
        <v>535</v>
      </c>
      <c r="C172" s="371"/>
      <c r="D172" s="409" t="s">
        <v>536</v>
      </c>
      <c r="E172" s="410"/>
      <c r="F172" s="373" t="s">
        <v>537</v>
      </c>
      <c r="G172" s="374">
        <v>9500</v>
      </c>
      <c r="H172" s="375"/>
      <c r="I172" s="376"/>
    </row>
    <row r="173" spans="1:9" s="377" customFormat="1" ht="18.75" customHeight="1" hidden="1">
      <c r="A173" s="369">
        <v>4</v>
      </c>
      <c r="B173" s="370">
        <v>185</v>
      </c>
      <c r="C173" s="371"/>
      <c r="D173" s="444" t="s">
        <v>538</v>
      </c>
      <c r="E173" s="444"/>
      <c r="F173" s="373" t="s">
        <v>537</v>
      </c>
      <c r="G173" s="374">
        <v>9500</v>
      </c>
      <c r="H173" s="375"/>
      <c r="I173" s="376"/>
    </row>
    <row r="174" spans="1:9" s="377" customFormat="1" ht="18.75" customHeight="1" hidden="1">
      <c r="A174" s="369">
        <v>4</v>
      </c>
      <c r="B174" s="370" t="s">
        <v>539</v>
      </c>
      <c r="C174" s="371"/>
      <c r="D174" s="409" t="s">
        <v>540</v>
      </c>
      <c r="E174" s="410"/>
      <c r="F174" s="373" t="s">
        <v>537</v>
      </c>
      <c r="G174" s="374">
        <v>9500</v>
      </c>
      <c r="H174" s="375"/>
      <c r="I174" s="376"/>
    </row>
    <row r="175" spans="1:9" s="377" customFormat="1" ht="18.75" customHeight="1" hidden="1">
      <c r="A175" s="369">
        <v>4</v>
      </c>
      <c r="B175" s="370">
        <v>188</v>
      </c>
      <c r="C175" s="371"/>
      <c r="D175" s="409" t="s">
        <v>541</v>
      </c>
      <c r="E175" s="410"/>
      <c r="F175" s="373" t="s">
        <v>537</v>
      </c>
      <c r="G175" s="374">
        <v>9500</v>
      </c>
      <c r="H175" s="375"/>
      <c r="I175" s="376"/>
    </row>
    <row r="176" spans="1:9" s="377" customFormat="1" ht="18.75" customHeight="1" hidden="1">
      <c r="A176" s="369">
        <v>4</v>
      </c>
      <c r="B176" s="370" t="s">
        <v>542</v>
      </c>
      <c r="C176" s="371"/>
      <c r="D176" s="409" t="s">
        <v>543</v>
      </c>
      <c r="E176" s="410"/>
      <c r="F176" s="373" t="s">
        <v>537</v>
      </c>
      <c r="G176" s="374">
        <v>9500</v>
      </c>
      <c r="H176" s="375"/>
      <c r="I176" s="376"/>
    </row>
    <row r="177" spans="1:9" s="377" customFormat="1" ht="18.75" customHeight="1" hidden="1">
      <c r="A177" s="369">
        <v>4</v>
      </c>
      <c r="B177" s="370">
        <v>184</v>
      </c>
      <c r="C177" s="371"/>
      <c r="D177" s="444" t="s">
        <v>544</v>
      </c>
      <c r="E177" s="444"/>
      <c r="F177" s="373" t="s">
        <v>537</v>
      </c>
      <c r="G177" s="374">
        <v>9500</v>
      </c>
      <c r="H177" s="375"/>
      <c r="I177" s="376"/>
    </row>
    <row r="178" spans="1:9" s="377" customFormat="1" ht="18.75" customHeight="1" hidden="1">
      <c r="A178" s="369">
        <v>4</v>
      </c>
      <c r="B178" s="370" t="s">
        <v>545</v>
      </c>
      <c r="C178" s="371"/>
      <c r="D178" s="444" t="s">
        <v>546</v>
      </c>
      <c r="E178" s="444"/>
      <c r="F178" s="373" t="s">
        <v>537</v>
      </c>
      <c r="G178" s="374">
        <v>9500</v>
      </c>
      <c r="H178" s="375"/>
      <c r="I178" s="376"/>
    </row>
    <row r="179" spans="1:9" s="377" customFormat="1" ht="18.75" customHeight="1" hidden="1">
      <c r="A179" s="369">
        <v>4</v>
      </c>
      <c r="B179" s="370">
        <v>187</v>
      </c>
      <c r="C179" s="371"/>
      <c r="D179" s="409" t="s">
        <v>547</v>
      </c>
      <c r="E179" s="410"/>
      <c r="F179" s="373" t="s">
        <v>537</v>
      </c>
      <c r="G179" s="374">
        <v>9500</v>
      </c>
      <c r="H179" s="375"/>
      <c r="I179" s="376"/>
    </row>
    <row r="180" spans="1:9" s="377" customFormat="1" ht="18.75" customHeight="1" hidden="1">
      <c r="A180" s="369">
        <v>4</v>
      </c>
      <c r="B180" s="370">
        <v>160</v>
      </c>
      <c r="C180" s="371"/>
      <c r="D180" s="409" t="s">
        <v>548</v>
      </c>
      <c r="E180" s="410"/>
      <c r="F180" s="373" t="s">
        <v>537</v>
      </c>
      <c r="G180" s="374">
        <v>9500</v>
      </c>
      <c r="H180" s="375"/>
      <c r="I180" s="376"/>
    </row>
    <row r="181" spans="1:9" s="377" customFormat="1" ht="18.75" customHeight="1" hidden="1">
      <c r="A181" s="369">
        <v>4</v>
      </c>
      <c r="B181" s="370" t="s">
        <v>549</v>
      </c>
      <c r="C181" s="371"/>
      <c r="D181" s="409" t="s">
        <v>550</v>
      </c>
      <c r="E181" s="410"/>
      <c r="F181" s="373" t="s">
        <v>537</v>
      </c>
      <c r="G181" s="374">
        <v>9500</v>
      </c>
      <c r="H181" s="375"/>
      <c r="I181" s="376"/>
    </row>
    <row r="182" spans="1:9" s="377" customFormat="1" ht="18.75" customHeight="1" hidden="1">
      <c r="A182" s="369">
        <v>4</v>
      </c>
      <c r="B182" s="370" t="s">
        <v>551</v>
      </c>
      <c r="C182" s="371"/>
      <c r="D182" s="409" t="s">
        <v>552</v>
      </c>
      <c r="E182" s="410"/>
      <c r="F182" s="373" t="s">
        <v>537</v>
      </c>
      <c r="G182" s="374">
        <v>9500</v>
      </c>
      <c r="H182" s="375"/>
      <c r="I182" s="376"/>
    </row>
    <row r="183" spans="1:9" s="377" customFormat="1" ht="18.75" customHeight="1" hidden="1">
      <c r="A183" s="369">
        <v>4</v>
      </c>
      <c r="B183" s="370">
        <v>180</v>
      </c>
      <c r="C183" s="371"/>
      <c r="D183" s="409" t="s">
        <v>553</v>
      </c>
      <c r="E183" s="410"/>
      <c r="F183" s="373" t="s">
        <v>537</v>
      </c>
      <c r="G183" s="374">
        <v>9500</v>
      </c>
      <c r="H183" s="375"/>
      <c r="I183" s="376"/>
    </row>
    <row r="184" spans="1:9" s="377" customFormat="1" ht="18.75" customHeight="1" hidden="1">
      <c r="A184" s="369">
        <v>4</v>
      </c>
      <c r="B184" s="370">
        <v>181</v>
      </c>
      <c r="C184" s="371"/>
      <c r="D184" s="444" t="s">
        <v>554</v>
      </c>
      <c r="E184" s="444"/>
      <c r="F184" s="373" t="s">
        <v>537</v>
      </c>
      <c r="G184" s="374">
        <v>9500</v>
      </c>
      <c r="H184" s="375"/>
      <c r="I184" s="376"/>
    </row>
    <row r="185" spans="1:9" s="377" customFormat="1" ht="18.75" customHeight="1" hidden="1">
      <c r="A185" s="369">
        <v>4</v>
      </c>
      <c r="B185" s="370">
        <v>183</v>
      </c>
      <c r="C185" s="371"/>
      <c r="D185" s="444" t="s">
        <v>555</v>
      </c>
      <c r="E185" s="444"/>
      <c r="F185" s="373" t="s">
        <v>537</v>
      </c>
      <c r="G185" s="374">
        <v>9500</v>
      </c>
      <c r="H185" s="375"/>
      <c r="I185" s="376"/>
    </row>
    <row r="186" spans="1:9" s="377" customFormat="1" ht="18.75" customHeight="1" hidden="1">
      <c r="A186" s="369">
        <v>4</v>
      </c>
      <c r="B186" s="370" t="s">
        <v>556</v>
      </c>
      <c r="C186" s="371"/>
      <c r="D186" s="409" t="s">
        <v>557</v>
      </c>
      <c r="E186" s="410"/>
      <c r="F186" s="373" t="s">
        <v>537</v>
      </c>
      <c r="G186" s="374">
        <v>9500</v>
      </c>
      <c r="H186" s="375"/>
      <c r="I186" s="376"/>
    </row>
    <row r="187" spans="1:9" s="377" customFormat="1" ht="18.75" customHeight="1" hidden="1">
      <c r="A187" s="369">
        <v>4</v>
      </c>
      <c r="B187" s="370">
        <v>182</v>
      </c>
      <c r="C187" s="371"/>
      <c r="D187" s="409" t="s">
        <v>558</v>
      </c>
      <c r="E187" s="410"/>
      <c r="F187" s="373" t="s">
        <v>537</v>
      </c>
      <c r="G187" s="374">
        <v>9500</v>
      </c>
      <c r="H187" s="375"/>
      <c r="I187" s="376"/>
    </row>
    <row r="188" spans="1:9" s="377" customFormat="1" ht="18.75" customHeight="1" hidden="1">
      <c r="A188" s="369">
        <v>4</v>
      </c>
      <c r="B188" s="370" t="s">
        <v>559</v>
      </c>
      <c r="C188" s="371"/>
      <c r="D188" s="409" t="s">
        <v>560</v>
      </c>
      <c r="E188" s="478"/>
      <c r="F188" s="373" t="s">
        <v>537</v>
      </c>
      <c r="G188" s="374">
        <v>9500</v>
      </c>
      <c r="H188" s="375"/>
      <c r="I188" s="376"/>
    </row>
    <row r="189" spans="1:9" s="377" customFormat="1" ht="18.75" customHeight="1" hidden="1">
      <c r="A189" s="369">
        <v>4</v>
      </c>
      <c r="B189" s="370" t="s">
        <v>561</v>
      </c>
      <c r="C189" s="371"/>
      <c r="D189" s="409" t="s">
        <v>562</v>
      </c>
      <c r="E189" s="478"/>
      <c r="F189" s="373" t="s">
        <v>537</v>
      </c>
      <c r="G189" s="374">
        <v>9500</v>
      </c>
      <c r="H189" s="375"/>
      <c r="I189" s="376"/>
    </row>
    <row r="190" spans="1:9" s="318" customFormat="1" ht="15.75" customHeight="1" hidden="1">
      <c r="A190" s="336">
        <v>1</v>
      </c>
      <c r="B190" s="337" t="s">
        <v>24</v>
      </c>
      <c r="C190" s="432"/>
      <c r="D190" s="433">
        <v>2</v>
      </c>
      <c r="E190" s="434">
        <v>3</v>
      </c>
      <c r="F190" s="435" t="s">
        <v>261</v>
      </c>
      <c r="G190" s="341">
        <v>5</v>
      </c>
      <c r="H190" s="436">
        <v>6</v>
      </c>
      <c r="I190" s="343">
        <v>7</v>
      </c>
    </row>
    <row r="191" spans="1:9" s="377" customFormat="1" ht="24" customHeight="1" hidden="1">
      <c r="A191" s="369">
        <v>4</v>
      </c>
      <c r="B191" s="370" t="s">
        <v>563</v>
      </c>
      <c r="C191" s="371"/>
      <c r="D191" s="444" t="s">
        <v>564</v>
      </c>
      <c r="E191" s="444"/>
      <c r="F191" s="373" t="s">
        <v>537</v>
      </c>
      <c r="G191" s="374">
        <v>9500</v>
      </c>
      <c r="H191" s="375"/>
      <c r="I191" s="376"/>
    </row>
    <row r="192" spans="1:9" s="377" customFormat="1" ht="24" customHeight="1" hidden="1">
      <c r="A192" s="369">
        <v>4</v>
      </c>
      <c r="B192" s="370" t="s">
        <v>565</v>
      </c>
      <c r="C192" s="371"/>
      <c r="D192" s="444" t="s">
        <v>566</v>
      </c>
      <c r="E192" s="444"/>
      <c r="F192" s="373" t="s">
        <v>537</v>
      </c>
      <c r="G192" s="374">
        <v>9500</v>
      </c>
      <c r="H192" s="375"/>
      <c r="I192" s="376"/>
    </row>
    <row r="193" spans="1:9" s="377" customFormat="1" ht="24" customHeight="1" hidden="1">
      <c r="A193" s="369">
        <v>4</v>
      </c>
      <c r="B193" s="370" t="s">
        <v>567</v>
      </c>
      <c r="C193" s="371"/>
      <c r="D193" s="444" t="s">
        <v>568</v>
      </c>
      <c r="E193" s="444"/>
      <c r="F193" s="373" t="s">
        <v>537</v>
      </c>
      <c r="G193" s="374">
        <v>9500</v>
      </c>
      <c r="H193" s="375"/>
      <c r="I193" s="376"/>
    </row>
    <row r="194" spans="1:9" s="377" customFormat="1" ht="42" customHeight="1" hidden="1">
      <c r="A194" s="395">
        <v>4</v>
      </c>
      <c r="B194" s="396" t="s">
        <v>569</v>
      </c>
      <c r="C194" s="397"/>
      <c r="D194" s="498" t="s">
        <v>570</v>
      </c>
      <c r="E194" s="498"/>
      <c r="F194" s="413" t="s">
        <v>537</v>
      </c>
      <c r="G194" s="414">
        <v>9500</v>
      </c>
      <c r="H194" s="399"/>
      <c r="I194" s="415"/>
    </row>
    <row r="195" spans="1:9" s="318" customFormat="1" ht="27.75" customHeight="1" hidden="1">
      <c r="A195" s="499"/>
      <c r="B195" s="500"/>
      <c r="C195" s="501"/>
      <c r="D195" s="502" t="s">
        <v>571</v>
      </c>
      <c r="E195" s="503"/>
      <c r="F195" s="504"/>
      <c r="G195" s="505">
        <v>11000</v>
      </c>
      <c r="H195" s="506" t="s">
        <v>572</v>
      </c>
      <c r="I195" s="506"/>
    </row>
    <row r="196" spans="1:9" s="318" customFormat="1" ht="24" customHeight="1" hidden="1">
      <c r="A196" s="507">
        <v>4</v>
      </c>
      <c r="B196" s="508"/>
      <c r="C196" s="509"/>
      <c r="D196" s="409" t="s">
        <v>573</v>
      </c>
      <c r="E196" s="510"/>
      <c r="F196" s="373" t="s">
        <v>574</v>
      </c>
      <c r="G196" s="511">
        <v>11000</v>
      </c>
      <c r="H196" s="506"/>
      <c r="I196" s="506"/>
    </row>
    <row r="197" spans="1:9" s="318" customFormat="1" ht="24" customHeight="1" hidden="1">
      <c r="A197" s="512">
        <v>4</v>
      </c>
      <c r="B197" s="513"/>
      <c r="C197" s="514"/>
      <c r="D197" s="474" t="s">
        <v>575</v>
      </c>
      <c r="E197" s="495"/>
      <c r="F197" s="413" t="s">
        <v>574</v>
      </c>
      <c r="G197" s="515">
        <v>11000</v>
      </c>
      <c r="H197" s="506"/>
      <c r="I197" s="506"/>
    </row>
    <row r="198" spans="1:9" s="377" customFormat="1" ht="26.25" customHeight="1" hidden="1">
      <c r="A198" s="459"/>
      <c r="B198" s="460"/>
      <c r="C198" s="362"/>
      <c r="D198" s="461" t="s">
        <v>576</v>
      </c>
      <c r="E198" s="466"/>
      <c r="F198" s="366"/>
      <c r="G198" s="473"/>
      <c r="H198" s="364"/>
      <c r="I198" s="408"/>
    </row>
    <row r="199" spans="1:9" s="377" customFormat="1" ht="27" customHeight="1" hidden="1">
      <c r="A199" s="395">
        <v>6</v>
      </c>
      <c r="B199" s="396" t="s">
        <v>577</v>
      </c>
      <c r="C199" s="397"/>
      <c r="D199" s="474" t="s">
        <v>578</v>
      </c>
      <c r="E199" s="475"/>
      <c r="F199" s="413" t="s">
        <v>579</v>
      </c>
      <c r="G199" s="414">
        <v>4500</v>
      </c>
      <c r="H199" s="399"/>
      <c r="I199" s="415"/>
    </row>
    <row r="200" spans="1:9" s="377" customFormat="1" ht="28.5" customHeight="1" hidden="1">
      <c r="A200" s="459"/>
      <c r="B200" s="460"/>
      <c r="C200" s="362"/>
      <c r="D200" s="461" t="s">
        <v>580</v>
      </c>
      <c r="E200" s="466"/>
      <c r="F200" s="366"/>
      <c r="G200" s="365"/>
      <c r="H200" s="364"/>
      <c r="I200" s="408"/>
    </row>
    <row r="201" spans="1:9" s="377" customFormat="1" ht="24" customHeight="1" hidden="1">
      <c r="A201" s="395">
        <v>6</v>
      </c>
      <c r="B201" s="412" t="s">
        <v>581</v>
      </c>
      <c r="C201" s="397"/>
      <c r="D201" s="474" t="s">
        <v>580</v>
      </c>
      <c r="E201" s="475"/>
      <c r="F201" s="413" t="s">
        <v>582</v>
      </c>
      <c r="G201" s="414">
        <v>4500</v>
      </c>
      <c r="H201" s="399"/>
      <c r="I201" s="415"/>
    </row>
    <row r="202" spans="1:9" s="377" customFormat="1" ht="24.75" customHeight="1" hidden="1">
      <c r="A202" s="459"/>
      <c r="B202" s="460"/>
      <c r="C202" s="362"/>
      <c r="D202" s="461" t="s">
        <v>583</v>
      </c>
      <c r="E202" s="466"/>
      <c r="F202" s="366"/>
      <c r="G202" s="365"/>
      <c r="H202" s="364"/>
      <c r="I202" s="408"/>
    </row>
    <row r="203" spans="1:9" s="377" customFormat="1" ht="24.75" customHeight="1" hidden="1">
      <c r="A203" s="395">
        <v>6</v>
      </c>
      <c r="B203" s="396" t="s">
        <v>584</v>
      </c>
      <c r="C203" s="397"/>
      <c r="D203" s="474" t="s">
        <v>583</v>
      </c>
      <c r="E203" s="475"/>
      <c r="F203" s="413" t="s">
        <v>585</v>
      </c>
      <c r="G203" s="414">
        <v>3500</v>
      </c>
      <c r="H203" s="399"/>
      <c r="I203" s="415"/>
    </row>
    <row r="204" spans="1:9" s="377" customFormat="1" ht="24" customHeight="1" hidden="1">
      <c r="A204" s="459"/>
      <c r="B204" s="460"/>
      <c r="C204" s="362"/>
      <c r="D204" s="461" t="s">
        <v>586</v>
      </c>
      <c r="E204" s="466"/>
      <c r="F204" s="366"/>
      <c r="G204" s="473"/>
      <c r="H204" s="364"/>
      <c r="I204" s="408"/>
    </row>
    <row r="205" spans="1:9" s="377" customFormat="1" ht="24" customHeight="1" hidden="1">
      <c r="A205" s="395">
        <v>2</v>
      </c>
      <c r="B205" s="396" t="s">
        <v>587</v>
      </c>
      <c r="C205" s="397"/>
      <c r="D205" s="474" t="s">
        <v>586</v>
      </c>
      <c r="E205" s="475"/>
      <c r="F205" s="413" t="s">
        <v>588</v>
      </c>
      <c r="G205" s="414">
        <v>10000</v>
      </c>
      <c r="H205" s="399"/>
      <c r="I205" s="415"/>
    </row>
    <row r="206" spans="1:9" s="377" customFormat="1" ht="26.25" customHeight="1" hidden="1">
      <c r="A206" s="459"/>
      <c r="B206" s="460"/>
      <c r="C206" s="362"/>
      <c r="D206" s="461" t="s">
        <v>589</v>
      </c>
      <c r="E206" s="466"/>
      <c r="F206" s="366"/>
      <c r="G206" s="473"/>
      <c r="H206" s="364"/>
      <c r="I206" s="408"/>
    </row>
    <row r="207" spans="1:9" s="377" customFormat="1" ht="24" customHeight="1" hidden="1">
      <c r="A207" s="395">
        <v>6</v>
      </c>
      <c r="B207" s="396">
        <v>265</v>
      </c>
      <c r="C207" s="397"/>
      <c r="D207" s="474" t="s">
        <v>589</v>
      </c>
      <c r="E207" s="475"/>
      <c r="F207" s="413" t="s">
        <v>590</v>
      </c>
      <c r="G207" s="414">
        <v>5000</v>
      </c>
      <c r="H207" s="399"/>
      <c r="I207" s="415"/>
    </row>
    <row r="208" spans="1:9" s="377" customFormat="1" ht="27.75" customHeight="1" hidden="1">
      <c r="A208" s="459"/>
      <c r="B208" s="460"/>
      <c r="C208" s="362"/>
      <c r="D208" s="461" t="s">
        <v>591</v>
      </c>
      <c r="E208" s="516"/>
      <c r="F208" s="517"/>
      <c r="G208" s="473"/>
      <c r="H208" s="364"/>
      <c r="I208" s="408"/>
    </row>
    <row r="209" spans="1:9" s="377" customFormat="1" ht="27" customHeight="1" hidden="1">
      <c r="A209" s="395">
        <v>6</v>
      </c>
      <c r="B209" s="396">
        <v>397</v>
      </c>
      <c r="C209" s="397"/>
      <c r="D209" s="474" t="s">
        <v>591</v>
      </c>
      <c r="E209" s="518"/>
      <c r="F209" s="519">
        <v>1208</v>
      </c>
      <c r="G209" s="414">
        <v>5000</v>
      </c>
      <c r="H209" s="399"/>
      <c r="I209" s="415"/>
    </row>
    <row r="210" spans="1:9" s="377" customFormat="1" ht="42.75" customHeight="1" hidden="1">
      <c r="A210" s="520"/>
      <c r="B210" s="521"/>
      <c r="C210" s="522" t="s">
        <v>592</v>
      </c>
      <c r="D210" s="522"/>
      <c r="E210" s="522"/>
      <c r="F210" s="522"/>
      <c r="G210" s="522"/>
      <c r="H210" s="522"/>
      <c r="I210" s="522"/>
    </row>
    <row r="211" spans="1:9" s="377" customFormat="1" ht="24" customHeight="1" hidden="1">
      <c r="A211" s="459"/>
      <c r="B211" s="448"/>
      <c r="C211" s="362"/>
      <c r="D211" s="461" t="s">
        <v>593</v>
      </c>
      <c r="E211" s="516"/>
      <c r="F211" s="366"/>
      <c r="G211" s="523"/>
      <c r="H211" s="524"/>
      <c r="I211" s="525"/>
    </row>
    <row r="212" spans="1:9" s="377" customFormat="1" ht="24" customHeight="1" hidden="1">
      <c r="A212" s="395">
        <v>5</v>
      </c>
      <c r="B212" s="452" t="s">
        <v>594</v>
      </c>
      <c r="C212" s="397"/>
      <c r="D212" s="445" t="s">
        <v>595</v>
      </c>
      <c r="E212" s="445"/>
      <c r="F212" s="413" t="s">
        <v>596</v>
      </c>
      <c r="G212" s="414">
        <v>5500</v>
      </c>
      <c r="H212" s="399"/>
      <c r="I212" s="415"/>
    </row>
    <row r="213" spans="1:9" s="377" customFormat="1" ht="24" customHeight="1" hidden="1">
      <c r="A213" s="526"/>
      <c r="B213" s="448"/>
      <c r="C213" s="362"/>
      <c r="D213" s="527" t="s">
        <v>597</v>
      </c>
      <c r="E213" s="528" t="s">
        <v>495</v>
      </c>
      <c r="F213" s="489"/>
      <c r="G213" s="529"/>
      <c r="H213" s="489"/>
      <c r="I213" s="530"/>
    </row>
    <row r="214" spans="1:9" s="377" customFormat="1" ht="24" customHeight="1" hidden="1">
      <c r="A214" s="369">
        <v>6</v>
      </c>
      <c r="B214" s="451" t="s">
        <v>598</v>
      </c>
      <c r="C214" s="371"/>
      <c r="D214" s="409" t="s">
        <v>599</v>
      </c>
      <c r="E214" s="531"/>
      <c r="F214" s="373" t="s">
        <v>600</v>
      </c>
      <c r="G214" s="374">
        <v>6500</v>
      </c>
      <c r="H214" s="375"/>
      <c r="I214" s="376"/>
    </row>
    <row r="215" spans="1:9" s="377" customFormat="1" ht="24" customHeight="1" hidden="1">
      <c r="A215" s="369">
        <v>6</v>
      </c>
      <c r="B215" s="451" t="s">
        <v>601</v>
      </c>
      <c r="C215" s="371"/>
      <c r="D215" s="532" t="s">
        <v>602</v>
      </c>
      <c r="E215" s="533"/>
      <c r="F215" s="373" t="s">
        <v>600</v>
      </c>
      <c r="G215" s="374">
        <v>6500</v>
      </c>
      <c r="H215" s="375"/>
      <c r="I215" s="376"/>
    </row>
    <row r="216" spans="1:9" s="377" customFormat="1" ht="24" customHeight="1" hidden="1">
      <c r="A216" s="395">
        <v>4</v>
      </c>
      <c r="B216" s="452" t="s">
        <v>603</v>
      </c>
      <c r="C216" s="397"/>
      <c r="D216" s="534" t="s">
        <v>604</v>
      </c>
      <c r="E216" s="535"/>
      <c r="F216" s="413" t="s">
        <v>600</v>
      </c>
      <c r="G216" s="414">
        <v>6500</v>
      </c>
      <c r="H216" s="399"/>
      <c r="I216" s="415"/>
    </row>
    <row r="217" spans="1:9" s="377" customFormat="1" ht="24" customHeight="1" hidden="1">
      <c r="A217" s="526"/>
      <c r="B217" s="448"/>
      <c r="C217" s="362"/>
      <c r="D217" s="536" t="s">
        <v>597</v>
      </c>
      <c r="E217" s="487" t="s">
        <v>532</v>
      </c>
      <c r="F217" s="489"/>
      <c r="G217" s="529"/>
      <c r="H217" s="489"/>
      <c r="I217" s="530"/>
    </row>
    <row r="218" spans="1:9" s="377" customFormat="1" ht="24" customHeight="1" hidden="1">
      <c r="A218" s="369">
        <v>4</v>
      </c>
      <c r="B218" s="451" t="s">
        <v>605</v>
      </c>
      <c r="C218" s="371"/>
      <c r="D218" s="455" t="s">
        <v>606</v>
      </c>
      <c r="E218" s="531"/>
      <c r="F218" s="373" t="s">
        <v>607</v>
      </c>
      <c r="G218" s="374">
        <v>8000</v>
      </c>
      <c r="H218" s="375"/>
      <c r="I218" s="376"/>
    </row>
    <row r="219" spans="1:9" s="377" customFormat="1" ht="24" customHeight="1" hidden="1">
      <c r="A219" s="369">
        <v>4</v>
      </c>
      <c r="B219" s="451" t="s">
        <v>608</v>
      </c>
      <c r="C219" s="371"/>
      <c r="D219" s="532" t="s">
        <v>609</v>
      </c>
      <c r="E219" s="533"/>
      <c r="F219" s="373" t="s">
        <v>607</v>
      </c>
      <c r="G219" s="374">
        <v>8000</v>
      </c>
      <c r="H219" s="375"/>
      <c r="I219" s="376"/>
    </row>
    <row r="220" spans="1:9" s="377" customFormat="1" ht="24" customHeight="1" hidden="1">
      <c r="A220" s="395">
        <v>4</v>
      </c>
      <c r="B220" s="452" t="s">
        <v>610</v>
      </c>
      <c r="C220" s="397"/>
      <c r="D220" s="534" t="s">
        <v>611</v>
      </c>
      <c r="E220" s="535"/>
      <c r="F220" s="413" t="s">
        <v>607</v>
      </c>
      <c r="G220" s="414">
        <v>8000</v>
      </c>
      <c r="H220" s="399"/>
      <c r="I220" s="415"/>
    </row>
    <row r="221" spans="1:9" s="377" customFormat="1" ht="24" customHeight="1" hidden="1">
      <c r="A221" s="526"/>
      <c r="B221" s="448"/>
      <c r="C221" s="362"/>
      <c r="D221" s="527" t="s">
        <v>612</v>
      </c>
      <c r="E221" s="528" t="s">
        <v>495</v>
      </c>
      <c r="F221" s="489"/>
      <c r="G221" s="537"/>
      <c r="H221" s="489"/>
      <c r="I221" s="530"/>
    </row>
    <row r="222" spans="1:9" s="377" customFormat="1" ht="24" customHeight="1" hidden="1">
      <c r="A222" s="395">
        <v>5</v>
      </c>
      <c r="B222" s="452" t="s">
        <v>613</v>
      </c>
      <c r="C222" s="397"/>
      <c r="D222" s="534" t="s">
        <v>614</v>
      </c>
      <c r="E222" s="538"/>
      <c r="F222" s="539">
        <v>1214</v>
      </c>
      <c r="G222" s="414">
        <v>5500</v>
      </c>
      <c r="H222" s="399"/>
      <c r="I222" s="415"/>
    </row>
    <row r="223" spans="1:9" s="377" customFormat="1" ht="24" customHeight="1" hidden="1">
      <c r="A223" s="526"/>
      <c r="B223" s="448"/>
      <c r="C223" s="362"/>
      <c r="D223" s="527" t="s">
        <v>612</v>
      </c>
      <c r="E223" s="487" t="s">
        <v>532</v>
      </c>
      <c r="F223" s="489"/>
      <c r="G223" s="537"/>
      <c r="H223" s="489"/>
      <c r="I223" s="530"/>
    </row>
    <row r="224" spans="1:9" s="377" customFormat="1" ht="24" customHeight="1" hidden="1">
      <c r="A224" s="395">
        <v>4</v>
      </c>
      <c r="B224" s="452" t="s">
        <v>615</v>
      </c>
      <c r="C224" s="397"/>
      <c r="D224" s="534" t="s">
        <v>616</v>
      </c>
      <c r="E224" s="538"/>
      <c r="F224" s="539">
        <v>1215</v>
      </c>
      <c r="G224" s="414">
        <v>7500</v>
      </c>
      <c r="H224" s="399"/>
      <c r="I224" s="415"/>
    </row>
    <row r="225" spans="1:9" s="368" customFormat="1" ht="36" customHeight="1" hidden="1">
      <c r="A225" s="463"/>
      <c r="B225" s="521"/>
      <c r="C225" s="522" t="s">
        <v>617</v>
      </c>
      <c r="D225" s="522"/>
      <c r="E225" s="522"/>
      <c r="F225" s="540"/>
      <c r="G225" s="541"/>
      <c r="H225" s="540"/>
      <c r="I225" s="542"/>
    </row>
    <row r="226" spans="1:9" s="377" customFormat="1" ht="24" customHeight="1" hidden="1">
      <c r="A226" s="360"/>
      <c r="B226" s="361"/>
      <c r="C226" s="362"/>
      <c r="D226" s="476" t="s">
        <v>618</v>
      </c>
      <c r="E226" s="543" t="s">
        <v>495</v>
      </c>
      <c r="F226" s="366"/>
      <c r="G226" s="365"/>
      <c r="H226" s="364"/>
      <c r="I226" s="408"/>
    </row>
    <row r="227" spans="1:9" s="377" customFormat="1" ht="24" customHeight="1" hidden="1">
      <c r="A227" s="369">
        <v>5</v>
      </c>
      <c r="B227" s="370" t="s">
        <v>619</v>
      </c>
      <c r="C227" s="371"/>
      <c r="D227" s="409" t="s">
        <v>620</v>
      </c>
      <c r="E227" s="478"/>
      <c r="F227" s="373" t="s">
        <v>621</v>
      </c>
      <c r="G227" s="374">
        <v>5500</v>
      </c>
      <c r="H227" s="375"/>
      <c r="I227" s="376"/>
    </row>
    <row r="228" spans="1:9" s="377" customFormat="1" ht="24" customHeight="1" hidden="1">
      <c r="A228" s="395">
        <v>5</v>
      </c>
      <c r="B228" s="396">
        <v>171</v>
      </c>
      <c r="C228" s="397"/>
      <c r="D228" s="474" t="s">
        <v>622</v>
      </c>
      <c r="E228" s="475"/>
      <c r="F228" s="413" t="s">
        <v>621</v>
      </c>
      <c r="G228" s="414">
        <v>5500</v>
      </c>
      <c r="H228" s="399"/>
      <c r="I228" s="415"/>
    </row>
    <row r="229" spans="1:9" s="377" customFormat="1" ht="24" customHeight="1" hidden="1">
      <c r="A229" s="360"/>
      <c r="B229" s="361"/>
      <c r="C229" s="362"/>
      <c r="D229" s="476" t="s">
        <v>618</v>
      </c>
      <c r="E229" s="543" t="s">
        <v>500</v>
      </c>
      <c r="F229" s="366"/>
      <c r="G229" s="462"/>
      <c r="H229" s="364"/>
      <c r="I229" s="408"/>
    </row>
    <row r="230" spans="1:9" s="377" customFormat="1" ht="24" customHeight="1" hidden="1">
      <c r="A230" s="395">
        <v>4</v>
      </c>
      <c r="B230" s="396" t="s">
        <v>623</v>
      </c>
      <c r="C230" s="397"/>
      <c r="D230" s="474" t="s">
        <v>624</v>
      </c>
      <c r="E230" s="475"/>
      <c r="F230" s="413" t="s">
        <v>625</v>
      </c>
      <c r="G230" s="414">
        <v>8500</v>
      </c>
      <c r="H230" s="399"/>
      <c r="I230" s="415"/>
    </row>
    <row r="231" spans="1:9" s="318" customFormat="1" ht="19.5" customHeight="1" hidden="1">
      <c r="A231" s="336">
        <v>1</v>
      </c>
      <c r="B231" s="337" t="s">
        <v>24</v>
      </c>
      <c r="C231" s="432"/>
      <c r="D231" s="433">
        <v>2</v>
      </c>
      <c r="E231" s="434">
        <v>3</v>
      </c>
      <c r="F231" s="435" t="s">
        <v>261</v>
      </c>
      <c r="G231" s="341">
        <v>5</v>
      </c>
      <c r="H231" s="436">
        <v>6</v>
      </c>
      <c r="I231" s="343">
        <v>7</v>
      </c>
    </row>
    <row r="232" spans="1:9" s="368" customFormat="1" ht="23.25" customHeight="1">
      <c r="A232" s="463"/>
      <c r="B232" s="544"/>
      <c r="C232" s="483" t="s">
        <v>626</v>
      </c>
      <c r="D232" s="483"/>
      <c r="E232" s="483"/>
      <c r="F232" s="29"/>
      <c r="G232" s="347"/>
      <c r="H232" s="29"/>
      <c r="I232" s="348"/>
    </row>
    <row r="233" spans="1:9" s="377" customFormat="1" ht="24.75" customHeight="1" hidden="1">
      <c r="A233" s="360"/>
      <c r="B233" s="361"/>
      <c r="C233" s="545"/>
      <c r="D233" s="546" t="s">
        <v>627</v>
      </c>
      <c r="E233" s="546"/>
      <c r="F233" s="366"/>
      <c r="G233" s="473"/>
      <c r="H233" s="366"/>
      <c r="I233" s="408"/>
    </row>
    <row r="234" spans="1:9" s="377" customFormat="1" ht="25.5" customHeight="1" hidden="1">
      <c r="A234" s="369">
        <v>4</v>
      </c>
      <c r="B234" s="370" t="s">
        <v>628</v>
      </c>
      <c r="C234" s="547"/>
      <c r="D234" s="409" t="s">
        <v>629</v>
      </c>
      <c r="E234" s="531"/>
      <c r="F234" s="375"/>
      <c r="G234" s="390"/>
      <c r="H234" s="373" t="s">
        <v>630</v>
      </c>
      <c r="I234" s="392">
        <v>9500</v>
      </c>
    </row>
    <row r="235" spans="1:9" s="377" customFormat="1" ht="24" customHeight="1" hidden="1">
      <c r="A235" s="395">
        <v>4</v>
      </c>
      <c r="B235" s="396" t="s">
        <v>631</v>
      </c>
      <c r="C235" s="548"/>
      <c r="D235" s="474" t="s">
        <v>632</v>
      </c>
      <c r="E235" s="518"/>
      <c r="F235" s="399"/>
      <c r="G235" s="400"/>
      <c r="H235" s="413" t="s">
        <v>630</v>
      </c>
      <c r="I235" s="402">
        <v>9500</v>
      </c>
    </row>
    <row r="236" spans="1:9" s="377" customFormat="1" ht="16.5" customHeight="1" hidden="1">
      <c r="A236" s="360"/>
      <c r="B236" s="361"/>
      <c r="C236" s="545"/>
      <c r="D236" s="461" t="s">
        <v>633</v>
      </c>
      <c r="E236" s="516"/>
      <c r="F236" s="366"/>
      <c r="G236" s="462"/>
      <c r="H236" s="364"/>
      <c r="I236" s="408"/>
    </row>
    <row r="237" spans="1:9" s="377" customFormat="1" ht="16.5" customHeight="1" hidden="1">
      <c r="A237" s="369">
        <v>5</v>
      </c>
      <c r="B237" s="370">
        <v>717</v>
      </c>
      <c r="C237" s="547"/>
      <c r="D237" s="409" t="s">
        <v>634</v>
      </c>
      <c r="E237" s="531"/>
      <c r="F237" s="373" t="s">
        <v>635</v>
      </c>
      <c r="G237" s="374">
        <v>6000</v>
      </c>
      <c r="H237" s="375"/>
      <c r="I237" s="376"/>
    </row>
    <row r="238" spans="1:9" s="377" customFormat="1" ht="16.5" customHeight="1" hidden="1">
      <c r="A238" s="369">
        <v>5</v>
      </c>
      <c r="B238" s="370">
        <v>701</v>
      </c>
      <c r="C238" s="547"/>
      <c r="D238" s="409" t="s">
        <v>636</v>
      </c>
      <c r="E238" s="531"/>
      <c r="F238" s="373" t="s">
        <v>635</v>
      </c>
      <c r="G238" s="374">
        <v>6000</v>
      </c>
      <c r="H238" s="375"/>
      <c r="I238" s="376"/>
    </row>
    <row r="239" spans="1:9" s="377" customFormat="1" ht="16.5" customHeight="1" hidden="1">
      <c r="A239" s="369">
        <v>5</v>
      </c>
      <c r="B239" s="370">
        <v>714</v>
      </c>
      <c r="C239" s="547"/>
      <c r="D239" s="409" t="s">
        <v>637</v>
      </c>
      <c r="E239" s="531"/>
      <c r="F239" s="373" t="s">
        <v>635</v>
      </c>
      <c r="G239" s="374">
        <v>6000</v>
      </c>
      <c r="H239" s="375"/>
      <c r="I239" s="376"/>
    </row>
    <row r="240" spans="1:9" s="377" customFormat="1" ht="16.5" customHeight="1" hidden="1">
      <c r="A240" s="369">
        <v>5</v>
      </c>
      <c r="B240" s="370">
        <v>702</v>
      </c>
      <c r="C240" s="547"/>
      <c r="D240" s="409" t="s">
        <v>638</v>
      </c>
      <c r="E240" s="531"/>
      <c r="F240" s="373" t="s">
        <v>635</v>
      </c>
      <c r="G240" s="374">
        <v>6000</v>
      </c>
      <c r="H240" s="375"/>
      <c r="I240" s="376"/>
    </row>
    <row r="241" spans="1:9" s="377" customFormat="1" ht="16.5" customHeight="1" hidden="1">
      <c r="A241" s="369">
        <v>5</v>
      </c>
      <c r="B241" s="370">
        <v>714</v>
      </c>
      <c r="C241" s="547"/>
      <c r="D241" s="409" t="s">
        <v>639</v>
      </c>
      <c r="E241" s="531"/>
      <c r="F241" s="373" t="s">
        <v>635</v>
      </c>
      <c r="G241" s="374">
        <v>6000</v>
      </c>
      <c r="H241" s="375"/>
      <c r="I241" s="376"/>
    </row>
    <row r="242" spans="1:9" s="377" customFormat="1" ht="16.5" customHeight="1" hidden="1">
      <c r="A242" s="369">
        <v>5</v>
      </c>
      <c r="B242" s="370">
        <v>705</v>
      </c>
      <c r="C242" s="547"/>
      <c r="D242" s="409" t="s">
        <v>640</v>
      </c>
      <c r="E242" s="531"/>
      <c r="F242" s="373" t="s">
        <v>635</v>
      </c>
      <c r="G242" s="374">
        <v>6000</v>
      </c>
      <c r="H242" s="375"/>
      <c r="I242" s="376"/>
    </row>
    <row r="243" spans="1:9" s="377" customFormat="1" ht="16.5" customHeight="1" hidden="1">
      <c r="A243" s="369">
        <v>5</v>
      </c>
      <c r="B243" s="370">
        <v>710</v>
      </c>
      <c r="C243" s="547"/>
      <c r="D243" s="409" t="s">
        <v>641</v>
      </c>
      <c r="E243" s="531"/>
      <c r="F243" s="373" t="s">
        <v>635</v>
      </c>
      <c r="G243" s="374">
        <v>6000</v>
      </c>
      <c r="H243" s="375"/>
      <c r="I243" s="376"/>
    </row>
    <row r="244" spans="1:9" s="377" customFormat="1" ht="16.5" customHeight="1" hidden="1">
      <c r="A244" s="369">
        <v>5</v>
      </c>
      <c r="B244" s="370">
        <v>715</v>
      </c>
      <c r="C244" s="547"/>
      <c r="D244" s="409" t="s">
        <v>642</v>
      </c>
      <c r="E244" s="531"/>
      <c r="F244" s="373" t="s">
        <v>635</v>
      </c>
      <c r="G244" s="374">
        <v>6000</v>
      </c>
      <c r="H244" s="375"/>
      <c r="I244" s="376"/>
    </row>
    <row r="245" spans="1:9" s="377" customFormat="1" ht="16.5" customHeight="1" hidden="1">
      <c r="A245" s="369">
        <v>5</v>
      </c>
      <c r="B245" s="370">
        <v>704</v>
      </c>
      <c r="C245" s="547"/>
      <c r="D245" s="409" t="s">
        <v>643</v>
      </c>
      <c r="E245" s="531"/>
      <c r="F245" s="373" t="s">
        <v>635</v>
      </c>
      <c r="G245" s="374">
        <v>6000</v>
      </c>
      <c r="H245" s="375"/>
      <c r="I245" s="376"/>
    </row>
    <row r="246" spans="1:9" s="377" customFormat="1" ht="16.5" customHeight="1" hidden="1">
      <c r="A246" s="369">
        <v>5</v>
      </c>
      <c r="B246" s="370">
        <v>706</v>
      </c>
      <c r="C246" s="547"/>
      <c r="D246" s="409" t="s">
        <v>644</v>
      </c>
      <c r="E246" s="531"/>
      <c r="F246" s="373" t="s">
        <v>635</v>
      </c>
      <c r="G246" s="374">
        <v>6000</v>
      </c>
      <c r="H246" s="375"/>
      <c r="I246" s="376"/>
    </row>
    <row r="247" spans="1:9" s="377" customFormat="1" ht="16.5" customHeight="1" hidden="1">
      <c r="A247" s="369">
        <v>5</v>
      </c>
      <c r="B247" s="370">
        <v>708</v>
      </c>
      <c r="C247" s="547"/>
      <c r="D247" s="409" t="s">
        <v>645</v>
      </c>
      <c r="E247" s="531"/>
      <c r="F247" s="373" t="s">
        <v>635</v>
      </c>
      <c r="G247" s="374">
        <v>6000</v>
      </c>
      <c r="H247" s="375"/>
      <c r="I247" s="376"/>
    </row>
    <row r="248" spans="1:9" s="377" customFormat="1" ht="16.5" customHeight="1" hidden="1">
      <c r="A248" s="369">
        <v>5</v>
      </c>
      <c r="B248" s="370">
        <v>712</v>
      </c>
      <c r="C248" s="547"/>
      <c r="D248" s="409" t="s">
        <v>646</v>
      </c>
      <c r="E248" s="531"/>
      <c r="F248" s="373" t="s">
        <v>635</v>
      </c>
      <c r="G248" s="374">
        <v>6000</v>
      </c>
      <c r="H248" s="375"/>
      <c r="I248" s="376"/>
    </row>
    <row r="249" spans="1:9" s="377" customFormat="1" ht="16.5" customHeight="1" hidden="1">
      <c r="A249" s="369">
        <v>5</v>
      </c>
      <c r="B249" s="370">
        <v>709</v>
      </c>
      <c r="C249" s="547"/>
      <c r="D249" s="409" t="s">
        <v>647</v>
      </c>
      <c r="E249" s="531"/>
      <c r="F249" s="373" t="s">
        <v>635</v>
      </c>
      <c r="G249" s="374">
        <v>6000</v>
      </c>
      <c r="H249" s="375"/>
      <c r="I249" s="376"/>
    </row>
    <row r="250" spans="1:9" s="377" customFormat="1" ht="16.5" customHeight="1" hidden="1">
      <c r="A250" s="395">
        <v>5</v>
      </c>
      <c r="B250" s="396">
        <v>711</v>
      </c>
      <c r="C250" s="548"/>
      <c r="D250" s="474" t="s">
        <v>648</v>
      </c>
      <c r="E250" s="518"/>
      <c r="F250" s="413" t="s">
        <v>635</v>
      </c>
      <c r="G250" s="414">
        <v>6000</v>
      </c>
      <c r="H250" s="399"/>
      <c r="I250" s="415"/>
    </row>
    <row r="251" spans="1:9" s="377" customFormat="1" ht="22.5" customHeight="1" hidden="1">
      <c r="A251" s="360"/>
      <c r="B251" s="361"/>
      <c r="C251" s="545"/>
      <c r="D251" s="461" t="s">
        <v>649</v>
      </c>
      <c r="E251" s="516"/>
      <c r="F251" s="366"/>
      <c r="G251" s="462"/>
      <c r="H251" s="364"/>
      <c r="I251" s="408"/>
    </row>
    <row r="252" spans="1:9" s="377" customFormat="1" ht="24" customHeight="1" hidden="1">
      <c r="A252" s="395">
        <v>6</v>
      </c>
      <c r="B252" s="396">
        <v>716</v>
      </c>
      <c r="C252" s="548"/>
      <c r="D252" s="474" t="s">
        <v>649</v>
      </c>
      <c r="E252" s="518"/>
      <c r="F252" s="413" t="s">
        <v>650</v>
      </c>
      <c r="G252" s="414">
        <v>6000</v>
      </c>
      <c r="H252" s="399"/>
      <c r="I252" s="415"/>
    </row>
    <row r="253" spans="1:9" s="377" customFormat="1" ht="19.5" customHeight="1">
      <c r="A253" s="360"/>
      <c r="B253" s="361"/>
      <c r="C253" s="545"/>
      <c r="D253" s="461" t="s">
        <v>651</v>
      </c>
      <c r="E253" s="516"/>
      <c r="F253" s="366"/>
      <c r="G253" s="462"/>
      <c r="H253" s="549" t="s">
        <v>652</v>
      </c>
      <c r="I253" s="549"/>
    </row>
    <row r="254" spans="1:9" s="377" customFormat="1" ht="19.5" customHeight="1">
      <c r="A254" s="395">
        <v>4</v>
      </c>
      <c r="B254" s="396">
        <v>716</v>
      </c>
      <c r="C254" s="548"/>
      <c r="D254" s="494" t="s">
        <v>653</v>
      </c>
      <c r="E254" s="518"/>
      <c r="F254" s="413" t="s">
        <v>654</v>
      </c>
      <c r="G254" s="414">
        <v>15000</v>
      </c>
      <c r="H254" s="549"/>
      <c r="I254" s="549"/>
    </row>
    <row r="255" spans="1:9" s="368" customFormat="1" ht="34.5" customHeight="1" hidden="1">
      <c r="A255" s="463"/>
      <c r="B255" s="544"/>
      <c r="C255" s="483" t="s">
        <v>655</v>
      </c>
      <c r="D255" s="483"/>
      <c r="E255" s="483"/>
      <c r="F255" s="29"/>
      <c r="G255" s="347"/>
      <c r="H255" s="29"/>
      <c r="I255" s="348"/>
    </row>
    <row r="256" spans="1:9" s="377" customFormat="1" ht="30.75" customHeight="1" hidden="1">
      <c r="A256" s="360"/>
      <c r="B256" s="361"/>
      <c r="C256" s="362"/>
      <c r="D256" s="476" t="s">
        <v>656</v>
      </c>
      <c r="E256" s="476"/>
      <c r="F256" s="366"/>
      <c r="G256" s="462"/>
      <c r="H256" s="364"/>
      <c r="I256" s="408"/>
    </row>
    <row r="257" spans="1:9" s="377" customFormat="1" ht="29.25" customHeight="1" hidden="1">
      <c r="A257" s="369">
        <v>4</v>
      </c>
      <c r="B257" s="370" t="s">
        <v>657</v>
      </c>
      <c r="C257" s="371"/>
      <c r="D257" s="372" t="s">
        <v>658</v>
      </c>
      <c r="E257" s="372"/>
      <c r="F257" s="373" t="s">
        <v>659</v>
      </c>
      <c r="G257" s="374">
        <v>15750</v>
      </c>
      <c r="H257" s="375"/>
      <c r="I257" s="376"/>
    </row>
    <row r="258" spans="1:9" s="377" customFormat="1" ht="36.75" customHeight="1" hidden="1">
      <c r="A258" s="369">
        <v>4</v>
      </c>
      <c r="B258" s="370" t="s">
        <v>660</v>
      </c>
      <c r="C258" s="371"/>
      <c r="D258" s="372" t="s">
        <v>661</v>
      </c>
      <c r="E258" s="372"/>
      <c r="F258" s="373" t="s">
        <v>659</v>
      </c>
      <c r="G258" s="374">
        <v>15750</v>
      </c>
      <c r="H258" s="375"/>
      <c r="I258" s="376"/>
    </row>
    <row r="259" spans="1:9" s="377" customFormat="1" ht="30.75" customHeight="1" hidden="1">
      <c r="A259" s="369">
        <v>4</v>
      </c>
      <c r="B259" s="370" t="s">
        <v>662</v>
      </c>
      <c r="C259" s="371"/>
      <c r="D259" s="409" t="s">
        <v>663</v>
      </c>
      <c r="E259" s="409"/>
      <c r="F259" s="373" t="s">
        <v>659</v>
      </c>
      <c r="G259" s="374">
        <v>15750</v>
      </c>
      <c r="H259" s="375"/>
      <c r="I259" s="376"/>
    </row>
    <row r="260" spans="1:9" s="377" customFormat="1" ht="34.5" customHeight="1" hidden="1">
      <c r="A260" s="369">
        <v>4</v>
      </c>
      <c r="B260" s="370" t="s">
        <v>664</v>
      </c>
      <c r="C260" s="371"/>
      <c r="D260" s="409" t="s">
        <v>665</v>
      </c>
      <c r="E260" s="409"/>
      <c r="F260" s="373" t="s">
        <v>659</v>
      </c>
      <c r="G260" s="374">
        <v>15750</v>
      </c>
      <c r="H260" s="375"/>
      <c r="I260" s="376"/>
    </row>
    <row r="261" spans="1:9" s="377" customFormat="1" ht="33.75" customHeight="1" hidden="1">
      <c r="A261" s="395">
        <v>4</v>
      </c>
      <c r="B261" s="396" t="s">
        <v>666</v>
      </c>
      <c r="C261" s="397"/>
      <c r="D261" s="474" t="s">
        <v>667</v>
      </c>
      <c r="E261" s="474"/>
      <c r="F261" s="413" t="s">
        <v>659</v>
      </c>
      <c r="G261" s="414">
        <v>15750</v>
      </c>
      <c r="H261" s="399"/>
      <c r="I261" s="415"/>
    </row>
    <row r="262" spans="1:9" s="377" customFormat="1" ht="29.25" customHeight="1" hidden="1">
      <c r="A262" s="360"/>
      <c r="B262" s="361"/>
      <c r="C262" s="362"/>
      <c r="D262" s="476" t="s">
        <v>668</v>
      </c>
      <c r="E262" s="476"/>
      <c r="F262" s="364"/>
      <c r="G262" s="365"/>
      <c r="H262" s="366"/>
      <c r="I262" s="367"/>
    </row>
    <row r="263" spans="1:9" s="377" customFormat="1" ht="33.75" customHeight="1" hidden="1">
      <c r="A263" s="369">
        <v>4</v>
      </c>
      <c r="B263" s="370"/>
      <c r="C263" s="371"/>
      <c r="D263" s="372" t="s">
        <v>669</v>
      </c>
      <c r="E263" s="372"/>
      <c r="F263" s="373" t="s">
        <v>670</v>
      </c>
      <c r="G263" s="374">
        <v>24000</v>
      </c>
      <c r="H263" s="375"/>
      <c r="I263" s="376"/>
    </row>
    <row r="264" spans="1:9" s="377" customFormat="1" ht="32.25" customHeight="1" hidden="1">
      <c r="A264" s="369">
        <v>4</v>
      </c>
      <c r="B264" s="370"/>
      <c r="C264" s="371"/>
      <c r="D264" s="372" t="s">
        <v>671</v>
      </c>
      <c r="E264" s="372"/>
      <c r="F264" s="373" t="s">
        <v>670</v>
      </c>
      <c r="G264" s="374">
        <v>24000</v>
      </c>
      <c r="H264" s="375"/>
      <c r="I264" s="376"/>
    </row>
    <row r="265" spans="1:9" s="377" customFormat="1" ht="32.25" customHeight="1" hidden="1">
      <c r="A265" s="369">
        <v>4</v>
      </c>
      <c r="B265" s="370"/>
      <c r="C265" s="371"/>
      <c r="D265" s="409" t="s">
        <v>672</v>
      </c>
      <c r="E265" s="409"/>
      <c r="F265" s="373" t="s">
        <v>670</v>
      </c>
      <c r="G265" s="374">
        <v>24000</v>
      </c>
      <c r="H265" s="375"/>
      <c r="I265" s="376"/>
    </row>
    <row r="266" spans="1:9" s="377" customFormat="1" ht="30.75" customHeight="1" hidden="1">
      <c r="A266" s="369">
        <v>4</v>
      </c>
      <c r="B266" s="370"/>
      <c r="C266" s="371"/>
      <c r="D266" s="409" t="s">
        <v>673</v>
      </c>
      <c r="E266" s="409"/>
      <c r="F266" s="373" t="s">
        <v>670</v>
      </c>
      <c r="G266" s="374">
        <v>24000</v>
      </c>
      <c r="H266" s="375"/>
      <c r="I266" s="376"/>
    </row>
    <row r="267" spans="1:9" s="377" customFormat="1" ht="36" customHeight="1" hidden="1">
      <c r="A267" s="395">
        <v>4</v>
      </c>
      <c r="B267" s="396"/>
      <c r="C267" s="397"/>
      <c r="D267" s="474" t="s">
        <v>674</v>
      </c>
      <c r="E267" s="474"/>
      <c r="F267" s="413" t="s">
        <v>670</v>
      </c>
      <c r="G267" s="414">
        <v>24000</v>
      </c>
      <c r="H267" s="399"/>
      <c r="I267" s="415"/>
    </row>
    <row r="268" spans="1:9" s="377" customFormat="1" ht="31.5" customHeight="1" hidden="1">
      <c r="A268" s="360"/>
      <c r="B268" s="361"/>
      <c r="C268" s="362"/>
      <c r="D268" s="476" t="s">
        <v>675</v>
      </c>
      <c r="E268" s="476"/>
      <c r="F268" s="366"/>
      <c r="G268" s="462"/>
      <c r="H268" s="364"/>
      <c r="I268" s="408"/>
    </row>
    <row r="269" spans="1:9" s="377" customFormat="1" ht="29.25" customHeight="1" hidden="1">
      <c r="A269" s="369">
        <v>3</v>
      </c>
      <c r="B269" s="370" t="s">
        <v>657</v>
      </c>
      <c r="C269" s="371"/>
      <c r="D269" s="372" t="s">
        <v>676</v>
      </c>
      <c r="E269" s="372"/>
      <c r="F269" s="373" t="s">
        <v>677</v>
      </c>
      <c r="G269" s="374">
        <v>15750</v>
      </c>
      <c r="H269" s="375"/>
      <c r="I269" s="376"/>
    </row>
    <row r="270" spans="1:9" s="377" customFormat="1" ht="30" customHeight="1" hidden="1">
      <c r="A270" s="369">
        <v>3</v>
      </c>
      <c r="B270" s="370" t="s">
        <v>660</v>
      </c>
      <c r="C270" s="371"/>
      <c r="D270" s="372" t="s">
        <v>678</v>
      </c>
      <c r="E270" s="372"/>
      <c r="F270" s="373" t="s">
        <v>677</v>
      </c>
      <c r="G270" s="374">
        <v>15750</v>
      </c>
      <c r="H270" s="375"/>
      <c r="I270" s="376"/>
    </row>
    <row r="271" spans="1:9" s="377" customFormat="1" ht="30.75" customHeight="1" hidden="1">
      <c r="A271" s="369">
        <v>3</v>
      </c>
      <c r="B271" s="370" t="s">
        <v>662</v>
      </c>
      <c r="C271" s="371"/>
      <c r="D271" s="409" t="s">
        <v>679</v>
      </c>
      <c r="E271" s="409"/>
      <c r="F271" s="373" t="s">
        <v>677</v>
      </c>
      <c r="G271" s="374">
        <v>15750</v>
      </c>
      <c r="H271" s="375"/>
      <c r="I271" s="376"/>
    </row>
    <row r="272" spans="1:9" s="377" customFormat="1" ht="30.75" customHeight="1" hidden="1">
      <c r="A272" s="369">
        <v>3</v>
      </c>
      <c r="B272" s="370" t="s">
        <v>664</v>
      </c>
      <c r="C272" s="371"/>
      <c r="D272" s="409" t="s">
        <v>680</v>
      </c>
      <c r="E272" s="409"/>
      <c r="F272" s="373" t="s">
        <v>677</v>
      </c>
      <c r="G272" s="374">
        <v>15750</v>
      </c>
      <c r="H272" s="375"/>
      <c r="I272" s="376"/>
    </row>
    <row r="273" spans="1:9" s="377" customFormat="1" ht="30.75" customHeight="1" hidden="1">
      <c r="A273" s="395">
        <v>3</v>
      </c>
      <c r="B273" s="396" t="s">
        <v>666</v>
      </c>
      <c r="C273" s="397"/>
      <c r="D273" s="474" t="s">
        <v>681</v>
      </c>
      <c r="E273" s="474"/>
      <c r="F273" s="413" t="s">
        <v>677</v>
      </c>
      <c r="G273" s="414">
        <v>15750</v>
      </c>
      <c r="H273" s="399"/>
      <c r="I273" s="415"/>
    </row>
    <row r="274" spans="1:9" s="318" customFormat="1" ht="19.5" customHeight="1" hidden="1">
      <c r="A274" s="336">
        <v>1</v>
      </c>
      <c r="B274" s="337" t="s">
        <v>24</v>
      </c>
      <c r="C274" s="432"/>
      <c r="D274" s="433">
        <v>2</v>
      </c>
      <c r="E274" s="434">
        <v>3</v>
      </c>
      <c r="F274" s="435" t="s">
        <v>261</v>
      </c>
      <c r="G274" s="341">
        <v>5</v>
      </c>
      <c r="H274" s="436">
        <v>6</v>
      </c>
      <c r="I274" s="343">
        <v>7</v>
      </c>
    </row>
    <row r="275" spans="1:9" s="377" customFormat="1" ht="33.75" customHeight="1" hidden="1">
      <c r="A275" s="360"/>
      <c r="B275" s="361"/>
      <c r="C275" s="362"/>
      <c r="D275" s="476" t="s">
        <v>682</v>
      </c>
      <c r="E275" s="476"/>
      <c r="F275" s="364"/>
      <c r="G275" s="365"/>
      <c r="H275" s="366"/>
      <c r="I275" s="367"/>
    </row>
    <row r="276" spans="1:9" s="377" customFormat="1" ht="33.75" customHeight="1" hidden="1">
      <c r="A276" s="369">
        <v>3</v>
      </c>
      <c r="B276" s="370"/>
      <c r="C276" s="371"/>
      <c r="D276" s="372" t="s">
        <v>683</v>
      </c>
      <c r="E276" s="372"/>
      <c r="F276" s="373" t="s">
        <v>684</v>
      </c>
      <c r="G276" s="374">
        <v>24000</v>
      </c>
      <c r="H276" s="375"/>
      <c r="I276" s="376"/>
    </row>
    <row r="277" spans="1:9" s="377" customFormat="1" ht="33.75" customHeight="1" hidden="1">
      <c r="A277" s="369">
        <v>3</v>
      </c>
      <c r="B277" s="370"/>
      <c r="C277" s="371"/>
      <c r="D277" s="372" t="s">
        <v>685</v>
      </c>
      <c r="E277" s="372"/>
      <c r="F277" s="373" t="s">
        <v>684</v>
      </c>
      <c r="G277" s="374">
        <v>24000</v>
      </c>
      <c r="H277" s="375"/>
      <c r="I277" s="376"/>
    </row>
    <row r="278" spans="1:9" s="377" customFormat="1" ht="33.75" customHeight="1" hidden="1">
      <c r="A278" s="369">
        <v>3</v>
      </c>
      <c r="B278" s="370"/>
      <c r="C278" s="371"/>
      <c r="D278" s="409" t="s">
        <v>686</v>
      </c>
      <c r="E278" s="409"/>
      <c r="F278" s="373" t="s">
        <v>684</v>
      </c>
      <c r="G278" s="374">
        <v>24000</v>
      </c>
      <c r="H278" s="375"/>
      <c r="I278" s="376"/>
    </row>
    <row r="279" spans="1:9" s="377" customFormat="1" ht="33.75" customHeight="1" hidden="1">
      <c r="A279" s="369">
        <v>3</v>
      </c>
      <c r="B279" s="370"/>
      <c r="C279" s="371"/>
      <c r="D279" s="409" t="s">
        <v>687</v>
      </c>
      <c r="E279" s="409"/>
      <c r="F279" s="373" t="s">
        <v>684</v>
      </c>
      <c r="G279" s="374">
        <v>24000</v>
      </c>
      <c r="H279" s="375"/>
      <c r="I279" s="376"/>
    </row>
    <row r="280" spans="1:9" s="377" customFormat="1" ht="33.75" customHeight="1" hidden="1">
      <c r="A280" s="395">
        <v>3</v>
      </c>
      <c r="B280" s="396"/>
      <c r="C280" s="397"/>
      <c r="D280" s="474" t="s">
        <v>688</v>
      </c>
      <c r="E280" s="474"/>
      <c r="F280" s="413" t="s">
        <v>684</v>
      </c>
      <c r="G280" s="414">
        <v>24000</v>
      </c>
      <c r="H280" s="399"/>
      <c r="I280" s="415"/>
    </row>
    <row r="281" spans="1:9" s="377" customFormat="1" ht="33.75" customHeight="1" hidden="1">
      <c r="A281" s="360"/>
      <c r="B281" s="361"/>
      <c r="C281" s="362"/>
      <c r="D281" s="476" t="s">
        <v>689</v>
      </c>
      <c r="E281" s="476"/>
      <c r="F281" s="366"/>
      <c r="G281" s="473"/>
      <c r="H281" s="364"/>
      <c r="I281" s="408"/>
    </row>
    <row r="282" spans="1:9" s="377" customFormat="1" ht="33.75" customHeight="1" hidden="1">
      <c r="A282" s="369">
        <v>3</v>
      </c>
      <c r="B282" s="550" t="s">
        <v>690</v>
      </c>
      <c r="C282" s="371"/>
      <c r="D282" s="372" t="s">
        <v>689</v>
      </c>
      <c r="E282" s="551" t="s">
        <v>691</v>
      </c>
      <c r="F282" s="373" t="s">
        <v>692</v>
      </c>
      <c r="G282" s="374">
        <v>6500</v>
      </c>
      <c r="H282" s="375"/>
      <c r="I282" s="376"/>
    </row>
    <row r="283" spans="1:9" s="377" customFormat="1" ht="33.75" customHeight="1" hidden="1">
      <c r="A283" s="395">
        <v>3</v>
      </c>
      <c r="B283" s="396" t="s">
        <v>693</v>
      </c>
      <c r="C283" s="397"/>
      <c r="D283" s="398" t="s">
        <v>689</v>
      </c>
      <c r="E283" s="552" t="s">
        <v>694</v>
      </c>
      <c r="F283" s="413" t="s">
        <v>695</v>
      </c>
      <c r="G283" s="414">
        <v>10600</v>
      </c>
      <c r="H283" s="399"/>
      <c r="I283" s="415"/>
    </row>
    <row r="284" spans="1:9" s="377" customFormat="1" ht="33.75" customHeight="1" hidden="1">
      <c r="A284" s="360"/>
      <c r="B284" s="361"/>
      <c r="C284" s="362"/>
      <c r="D284" s="476" t="s">
        <v>696</v>
      </c>
      <c r="E284" s="476"/>
      <c r="F284" s="364"/>
      <c r="G284" s="365"/>
      <c r="H284" s="366"/>
      <c r="I284" s="367"/>
    </row>
    <row r="285" spans="1:9" s="377" customFormat="1" ht="33.75" customHeight="1" hidden="1">
      <c r="A285" s="369">
        <v>3</v>
      </c>
      <c r="B285" s="370"/>
      <c r="C285" s="371"/>
      <c r="D285" s="372" t="s">
        <v>696</v>
      </c>
      <c r="E285" s="551" t="s">
        <v>691</v>
      </c>
      <c r="F285" s="373" t="s">
        <v>697</v>
      </c>
      <c r="G285" s="374">
        <v>9900</v>
      </c>
      <c r="H285" s="375"/>
      <c r="I285" s="376"/>
    </row>
    <row r="286" spans="1:9" s="377" customFormat="1" ht="33.75" customHeight="1" hidden="1">
      <c r="A286" s="395">
        <v>3</v>
      </c>
      <c r="B286" s="396"/>
      <c r="C286" s="397"/>
      <c r="D286" s="398" t="s">
        <v>696</v>
      </c>
      <c r="E286" s="552" t="s">
        <v>694</v>
      </c>
      <c r="F286" s="413" t="s">
        <v>698</v>
      </c>
      <c r="G286" s="414">
        <v>16100</v>
      </c>
      <c r="H286" s="399"/>
      <c r="I286" s="415"/>
    </row>
    <row r="287" spans="1:9" s="377" customFormat="1" ht="33.75" customHeight="1" hidden="1">
      <c r="A287" s="459"/>
      <c r="B287" s="460"/>
      <c r="C287" s="362"/>
      <c r="D287" s="553" t="s">
        <v>699</v>
      </c>
      <c r="E287" s="553"/>
      <c r="F287" s="366"/>
      <c r="G287" s="365"/>
      <c r="H287" s="364"/>
      <c r="I287" s="408"/>
    </row>
    <row r="288" spans="1:9" s="377" customFormat="1" ht="33.75" customHeight="1" hidden="1">
      <c r="A288" s="395">
        <v>7</v>
      </c>
      <c r="B288" s="396">
        <v>724</v>
      </c>
      <c r="C288" s="397"/>
      <c r="D288" s="474" t="s">
        <v>700</v>
      </c>
      <c r="E288" s="475"/>
      <c r="F288" s="413" t="s">
        <v>701</v>
      </c>
      <c r="G288" s="414">
        <v>4900</v>
      </c>
      <c r="H288" s="399"/>
      <c r="I288" s="415"/>
    </row>
    <row r="289" spans="1:9" s="377" customFormat="1" ht="33.75" customHeight="1" hidden="1">
      <c r="A289" s="360"/>
      <c r="B289" s="361"/>
      <c r="C289" s="362"/>
      <c r="D289" s="553" t="s">
        <v>702</v>
      </c>
      <c r="E289" s="553"/>
      <c r="F289" s="364"/>
      <c r="G289" s="365"/>
      <c r="H289" s="554"/>
      <c r="I289" s="555"/>
    </row>
    <row r="290" spans="1:9" s="377" customFormat="1" ht="33.75" customHeight="1" hidden="1">
      <c r="A290" s="395">
        <v>7</v>
      </c>
      <c r="B290" s="396"/>
      <c r="C290" s="397"/>
      <c r="D290" s="474" t="s">
        <v>703</v>
      </c>
      <c r="E290" s="475"/>
      <c r="F290" s="413" t="s">
        <v>704</v>
      </c>
      <c r="G290" s="414">
        <v>7400</v>
      </c>
      <c r="H290" s="399"/>
      <c r="I290" s="415"/>
    </row>
    <row r="291" spans="1:9" s="377" customFormat="1" ht="33.75" customHeight="1" hidden="1">
      <c r="A291" s="416"/>
      <c r="B291" s="556"/>
      <c r="D291" s="557" t="s">
        <v>705</v>
      </c>
      <c r="E291" s="557"/>
      <c r="F291" s="420"/>
      <c r="G291" s="558"/>
      <c r="H291" s="364"/>
      <c r="I291" s="408"/>
    </row>
    <row r="292" spans="1:9" s="377" customFormat="1" ht="33.75" customHeight="1" hidden="1">
      <c r="A292" s="369">
        <v>4</v>
      </c>
      <c r="B292" s="378" t="s">
        <v>706</v>
      </c>
      <c r="D292" s="559" t="s">
        <v>707</v>
      </c>
      <c r="E292" s="560" t="s">
        <v>691</v>
      </c>
      <c r="F292" s="373" t="s">
        <v>708</v>
      </c>
      <c r="G292" s="374">
        <v>9750</v>
      </c>
      <c r="H292" s="375"/>
      <c r="I292" s="376"/>
    </row>
    <row r="293" spans="1:9" s="377" customFormat="1" ht="33.75" customHeight="1" hidden="1">
      <c r="A293" s="369">
        <v>7</v>
      </c>
      <c r="B293" s="378" t="s">
        <v>709</v>
      </c>
      <c r="D293" s="559" t="s">
        <v>710</v>
      </c>
      <c r="E293" s="560" t="s">
        <v>694</v>
      </c>
      <c r="F293" s="373" t="s">
        <v>711</v>
      </c>
      <c r="G293" s="374">
        <v>6500</v>
      </c>
      <c r="H293" s="375"/>
      <c r="I293" s="376"/>
    </row>
    <row r="294" spans="1:9" s="377" customFormat="1" ht="33.75" customHeight="1" hidden="1">
      <c r="A294" s="369">
        <v>4</v>
      </c>
      <c r="B294" s="378" t="s">
        <v>712</v>
      </c>
      <c r="D294" s="559" t="s">
        <v>713</v>
      </c>
      <c r="E294" s="560" t="s">
        <v>691</v>
      </c>
      <c r="F294" s="373" t="s">
        <v>708</v>
      </c>
      <c r="G294" s="374">
        <v>9750</v>
      </c>
      <c r="H294" s="375"/>
      <c r="I294" s="376"/>
    </row>
    <row r="295" spans="1:9" s="377" customFormat="1" ht="33.75" customHeight="1" hidden="1">
      <c r="A295" s="369">
        <v>7</v>
      </c>
      <c r="B295" s="378" t="s">
        <v>714</v>
      </c>
      <c r="D295" s="559" t="s">
        <v>715</v>
      </c>
      <c r="E295" s="560" t="s">
        <v>694</v>
      </c>
      <c r="F295" s="373" t="s">
        <v>711</v>
      </c>
      <c r="G295" s="374">
        <v>6500</v>
      </c>
      <c r="H295" s="375"/>
      <c r="I295" s="376"/>
    </row>
    <row r="296" spans="1:9" s="377" customFormat="1" ht="33.75" customHeight="1" hidden="1">
      <c r="A296" s="369">
        <v>4</v>
      </c>
      <c r="B296" s="378" t="s">
        <v>716</v>
      </c>
      <c r="D296" s="559" t="s">
        <v>717</v>
      </c>
      <c r="E296" s="560" t="s">
        <v>691</v>
      </c>
      <c r="F296" s="373" t="s">
        <v>708</v>
      </c>
      <c r="G296" s="374">
        <v>9750</v>
      </c>
      <c r="H296" s="375"/>
      <c r="I296" s="376"/>
    </row>
    <row r="297" spans="1:9" s="377" customFormat="1" ht="33.75" customHeight="1" hidden="1">
      <c r="A297" s="369">
        <v>7</v>
      </c>
      <c r="B297" s="378" t="s">
        <v>718</v>
      </c>
      <c r="D297" s="559" t="s">
        <v>719</v>
      </c>
      <c r="E297" s="560" t="s">
        <v>694</v>
      </c>
      <c r="F297" s="373" t="s">
        <v>711</v>
      </c>
      <c r="G297" s="374">
        <v>6500</v>
      </c>
      <c r="H297" s="375"/>
      <c r="I297" s="376"/>
    </row>
    <row r="298" spans="1:9" s="377" customFormat="1" ht="33.75" customHeight="1" hidden="1">
      <c r="A298" s="369">
        <v>4</v>
      </c>
      <c r="B298" s="378" t="s">
        <v>720</v>
      </c>
      <c r="D298" s="559" t="s">
        <v>721</v>
      </c>
      <c r="E298" s="560" t="s">
        <v>691</v>
      </c>
      <c r="F298" s="373" t="s">
        <v>708</v>
      </c>
      <c r="G298" s="374">
        <v>9750</v>
      </c>
      <c r="H298" s="375"/>
      <c r="I298" s="376"/>
    </row>
    <row r="299" spans="1:9" s="377" customFormat="1" ht="33.75" customHeight="1" hidden="1">
      <c r="A299" s="369">
        <v>7</v>
      </c>
      <c r="B299" s="378" t="s">
        <v>722</v>
      </c>
      <c r="D299" s="559" t="s">
        <v>723</v>
      </c>
      <c r="E299" s="560" t="s">
        <v>694</v>
      </c>
      <c r="F299" s="373" t="s">
        <v>711</v>
      </c>
      <c r="G299" s="374">
        <v>6500</v>
      </c>
      <c r="H299" s="375"/>
      <c r="I299" s="376"/>
    </row>
    <row r="300" spans="1:9" s="377" customFormat="1" ht="33.75" customHeight="1" hidden="1">
      <c r="A300" s="369">
        <v>4</v>
      </c>
      <c r="B300" s="378" t="s">
        <v>724</v>
      </c>
      <c r="D300" s="559" t="s">
        <v>725</v>
      </c>
      <c r="E300" s="560" t="s">
        <v>691</v>
      </c>
      <c r="F300" s="373" t="s">
        <v>708</v>
      </c>
      <c r="G300" s="374">
        <v>9750</v>
      </c>
      <c r="H300" s="375"/>
      <c r="I300" s="376"/>
    </row>
    <row r="301" spans="1:9" s="377" customFormat="1" ht="33.75" customHeight="1" hidden="1">
      <c r="A301" s="395">
        <v>7</v>
      </c>
      <c r="B301" s="561" t="s">
        <v>726</v>
      </c>
      <c r="D301" s="562" t="s">
        <v>727</v>
      </c>
      <c r="E301" s="563" t="s">
        <v>694</v>
      </c>
      <c r="F301" s="413" t="s">
        <v>711</v>
      </c>
      <c r="G301" s="402">
        <v>6500</v>
      </c>
      <c r="H301" s="399"/>
      <c r="I301" s="415"/>
    </row>
    <row r="302" spans="1:9" s="377" customFormat="1" ht="33.75" customHeight="1" hidden="1">
      <c r="A302" s="379"/>
      <c r="B302" s="564"/>
      <c r="D302" s="553" t="s">
        <v>728</v>
      </c>
      <c r="E302" s="553"/>
      <c r="F302" s="383"/>
      <c r="G302" s="389"/>
      <c r="H302" s="385"/>
      <c r="I302" s="386"/>
    </row>
    <row r="303" spans="1:9" s="377" customFormat="1" ht="33.75" customHeight="1" hidden="1">
      <c r="A303" s="369">
        <v>4</v>
      </c>
      <c r="B303" s="378" t="s">
        <v>706</v>
      </c>
      <c r="D303" s="559" t="s">
        <v>729</v>
      </c>
      <c r="E303" s="560" t="s">
        <v>691</v>
      </c>
      <c r="F303" s="383" t="s">
        <v>730</v>
      </c>
      <c r="G303" s="374">
        <v>14800</v>
      </c>
      <c r="H303" s="385"/>
      <c r="I303" s="386"/>
    </row>
    <row r="304" spans="1:9" s="377" customFormat="1" ht="33.75" customHeight="1" hidden="1">
      <c r="A304" s="369">
        <v>7</v>
      </c>
      <c r="B304" s="378" t="s">
        <v>709</v>
      </c>
      <c r="D304" s="559" t="s">
        <v>731</v>
      </c>
      <c r="E304" s="560" t="s">
        <v>694</v>
      </c>
      <c r="F304" s="383" t="s">
        <v>732</v>
      </c>
      <c r="G304" s="374">
        <v>9900</v>
      </c>
      <c r="H304" s="385"/>
      <c r="I304" s="386"/>
    </row>
    <row r="305" spans="1:9" s="377" customFormat="1" ht="33.75" customHeight="1" hidden="1">
      <c r="A305" s="369">
        <v>4</v>
      </c>
      <c r="B305" s="378" t="s">
        <v>712</v>
      </c>
      <c r="D305" s="559" t="s">
        <v>733</v>
      </c>
      <c r="E305" s="560" t="s">
        <v>691</v>
      </c>
      <c r="F305" s="383" t="s">
        <v>730</v>
      </c>
      <c r="G305" s="374">
        <v>14800</v>
      </c>
      <c r="H305" s="385"/>
      <c r="I305" s="386"/>
    </row>
    <row r="306" spans="1:9" s="377" customFormat="1" ht="33.75" customHeight="1" hidden="1">
      <c r="A306" s="369">
        <v>7</v>
      </c>
      <c r="B306" s="378" t="s">
        <v>714</v>
      </c>
      <c r="D306" s="559" t="s">
        <v>734</v>
      </c>
      <c r="E306" s="560" t="s">
        <v>694</v>
      </c>
      <c r="F306" s="383" t="s">
        <v>732</v>
      </c>
      <c r="G306" s="374">
        <v>9900</v>
      </c>
      <c r="H306" s="385"/>
      <c r="I306" s="386"/>
    </row>
    <row r="307" spans="1:9" s="318" customFormat="1" ht="19.5" customHeight="1" hidden="1">
      <c r="A307" s="336">
        <v>1</v>
      </c>
      <c r="B307" s="337" t="s">
        <v>24</v>
      </c>
      <c r="C307" s="432"/>
      <c r="D307" s="433">
        <v>2</v>
      </c>
      <c r="E307" s="434">
        <v>3</v>
      </c>
      <c r="F307" s="435" t="s">
        <v>261</v>
      </c>
      <c r="G307" s="341">
        <v>5</v>
      </c>
      <c r="H307" s="436">
        <v>6</v>
      </c>
      <c r="I307" s="343">
        <v>7</v>
      </c>
    </row>
    <row r="308" spans="1:9" s="377" customFormat="1" ht="34.5" customHeight="1" hidden="1">
      <c r="A308" s="369">
        <v>4</v>
      </c>
      <c r="B308" s="378" t="s">
        <v>716</v>
      </c>
      <c r="D308" s="559" t="s">
        <v>735</v>
      </c>
      <c r="E308" s="560" t="s">
        <v>691</v>
      </c>
      <c r="F308" s="383" t="s">
        <v>730</v>
      </c>
      <c r="G308" s="374">
        <v>14800</v>
      </c>
      <c r="H308" s="385"/>
      <c r="I308" s="386"/>
    </row>
    <row r="309" spans="1:9" s="377" customFormat="1" ht="34.5" customHeight="1" hidden="1">
      <c r="A309" s="369">
        <v>7</v>
      </c>
      <c r="B309" s="378" t="s">
        <v>718</v>
      </c>
      <c r="D309" s="559" t="s">
        <v>736</v>
      </c>
      <c r="E309" s="560" t="s">
        <v>694</v>
      </c>
      <c r="F309" s="383" t="s">
        <v>732</v>
      </c>
      <c r="G309" s="374">
        <v>9900</v>
      </c>
      <c r="H309" s="385"/>
      <c r="I309" s="386"/>
    </row>
    <row r="310" spans="1:9" s="377" customFormat="1" ht="34.5" customHeight="1" hidden="1">
      <c r="A310" s="369">
        <v>4</v>
      </c>
      <c r="B310" s="378" t="s">
        <v>720</v>
      </c>
      <c r="D310" s="559" t="s">
        <v>737</v>
      </c>
      <c r="E310" s="560" t="s">
        <v>691</v>
      </c>
      <c r="F310" s="383" t="s">
        <v>730</v>
      </c>
      <c r="G310" s="374">
        <v>14800</v>
      </c>
      <c r="H310" s="375"/>
      <c r="I310" s="376"/>
    </row>
    <row r="311" spans="1:9" s="377" customFormat="1" ht="34.5" customHeight="1" hidden="1">
      <c r="A311" s="369">
        <v>7</v>
      </c>
      <c r="B311" s="378" t="s">
        <v>722</v>
      </c>
      <c r="D311" s="559" t="s">
        <v>738</v>
      </c>
      <c r="E311" s="560" t="s">
        <v>694</v>
      </c>
      <c r="F311" s="565" t="s">
        <v>732</v>
      </c>
      <c r="G311" s="374">
        <v>9900</v>
      </c>
      <c r="H311" s="375"/>
      <c r="I311" s="376"/>
    </row>
    <row r="312" spans="1:9" s="377" customFormat="1" ht="34.5" customHeight="1" hidden="1">
      <c r="A312" s="369">
        <v>4</v>
      </c>
      <c r="B312" s="378" t="s">
        <v>724</v>
      </c>
      <c r="D312" s="559" t="s">
        <v>739</v>
      </c>
      <c r="E312" s="560" t="s">
        <v>691</v>
      </c>
      <c r="F312" s="383" t="s">
        <v>730</v>
      </c>
      <c r="G312" s="374">
        <v>14800</v>
      </c>
      <c r="H312" s="375"/>
      <c r="I312" s="376"/>
    </row>
    <row r="313" spans="1:9" s="377" customFormat="1" ht="34.5" customHeight="1" hidden="1">
      <c r="A313" s="379">
        <v>7</v>
      </c>
      <c r="B313" s="564" t="s">
        <v>726</v>
      </c>
      <c r="D313" s="566" t="s">
        <v>740</v>
      </c>
      <c r="E313" s="567" t="s">
        <v>694</v>
      </c>
      <c r="F313" s="383" t="s">
        <v>732</v>
      </c>
      <c r="G313" s="384">
        <v>9900</v>
      </c>
      <c r="H313" s="385"/>
      <c r="I313" s="386"/>
    </row>
    <row r="314" spans="1:9" s="377" customFormat="1" ht="35.25" customHeight="1" hidden="1">
      <c r="A314" s="360"/>
      <c r="B314" s="568"/>
      <c r="C314" s="362"/>
      <c r="D314" s="553" t="s">
        <v>741</v>
      </c>
      <c r="E314" s="553"/>
      <c r="F314" s="364"/>
      <c r="G314" s="389"/>
      <c r="H314" s="366"/>
      <c r="I314" s="367"/>
    </row>
    <row r="315" spans="1:9" s="377" customFormat="1" ht="38.25" customHeight="1" hidden="1">
      <c r="A315" s="395">
        <v>2</v>
      </c>
      <c r="B315" s="561"/>
      <c r="C315" s="397"/>
      <c r="D315" s="562" t="s">
        <v>742</v>
      </c>
      <c r="E315" s="563"/>
      <c r="F315" s="413" t="s">
        <v>743</v>
      </c>
      <c r="G315" s="402">
        <v>30000</v>
      </c>
      <c r="H315" s="399"/>
      <c r="I315" s="415"/>
    </row>
    <row r="316" spans="1:9" s="368" customFormat="1" ht="19.5" customHeight="1" hidden="1">
      <c r="A316" s="463"/>
      <c r="B316" s="482"/>
      <c r="C316" s="483" t="s">
        <v>744</v>
      </c>
      <c r="D316" s="483"/>
      <c r="E316" s="483"/>
      <c r="F316" s="29"/>
      <c r="G316" s="347"/>
      <c r="H316" s="29"/>
      <c r="I316" s="348"/>
    </row>
    <row r="317" spans="1:9" s="377" customFormat="1" ht="19.5" customHeight="1" hidden="1">
      <c r="A317" s="459"/>
      <c r="B317" s="460"/>
      <c r="C317" s="545"/>
      <c r="D317" s="461" t="s">
        <v>745</v>
      </c>
      <c r="E317" s="516" t="s">
        <v>495</v>
      </c>
      <c r="F317" s="366"/>
      <c r="G317" s="462"/>
      <c r="H317" s="364"/>
      <c r="I317" s="408"/>
    </row>
    <row r="318" spans="1:9" s="377" customFormat="1" ht="19.5" customHeight="1" hidden="1">
      <c r="A318" s="369">
        <v>3</v>
      </c>
      <c r="B318" s="370" t="s">
        <v>746</v>
      </c>
      <c r="C318" s="547"/>
      <c r="D318" s="409" t="s">
        <v>747</v>
      </c>
      <c r="E318" s="478"/>
      <c r="F318" s="373" t="s">
        <v>748</v>
      </c>
      <c r="G318" s="569">
        <v>45000</v>
      </c>
      <c r="H318" s="375"/>
      <c r="I318" s="376"/>
    </row>
    <row r="319" spans="1:9" s="377" customFormat="1" ht="19.5" customHeight="1" hidden="1">
      <c r="A319" s="395">
        <v>3</v>
      </c>
      <c r="B319" s="396">
        <v>131</v>
      </c>
      <c r="C319" s="548"/>
      <c r="D319" s="474" t="s">
        <v>749</v>
      </c>
      <c r="E319" s="475"/>
      <c r="F319" s="413" t="s">
        <v>748</v>
      </c>
      <c r="G319" s="570">
        <v>45000</v>
      </c>
      <c r="H319" s="399"/>
      <c r="I319" s="415"/>
    </row>
    <row r="320" spans="1:9" s="377" customFormat="1" ht="19.5" customHeight="1" hidden="1">
      <c r="A320" s="360"/>
      <c r="B320" s="361"/>
      <c r="C320" s="362"/>
      <c r="D320" s="461" t="s">
        <v>745</v>
      </c>
      <c r="E320" s="487" t="s">
        <v>532</v>
      </c>
      <c r="F320" s="364"/>
      <c r="G320" s="462"/>
      <c r="H320" s="366"/>
      <c r="I320" s="367"/>
    </row>
    <row r="321" spans="1:9" s="377" customFormat="1" ht="19.5" customHeight="1" hidden="1">
      <c r="A321" s="369">
        <v>2</v>
      </c>
      <c r="B321" s="370">
        <v>137</v>
      </c>
      <c r="C321" s="371"/>
      <c r="D321" s="372" t="s">
        <v>750</v>
      </c>
      <c r="E321" s="372"/>
      <c r="F321" s="373" t="s">
        <v>751</v>
      </c>
      <c r="G321" s="569">
        <v>59000</v>
      </c>
      <c r="H321" s="375"/>
      <c r="I321" s="376"/>
    </row>
    <row r="322" spans="1:9" s="377" customFormat="1" ht="19.5" customHeight="1" hidden="1">
      <c r="A322" s="571">
        <v>1</v>
      </c>
      <c r="B322" s="572"/>
      <c r="C322" s="397"/>
      <c r="D322" s="573" t="s">
        <v>752</v>
      </c>
      <c r="E322" s="573"/>
      <c r="F322" s="413" t="s">
        <v>751</v>
      </c>
      <c r="G322" s="570">
        <v>59000</v>
      </c>
      <c r="H322" s="413" t="s">
        <v>753</v>
      </c>
      <c r="I322" s="574">
        <v>59000</v>
      </c>
    </row>
    <row r="323" spans="1:9" s="577" customFormat="1" ht="19.5" customHeight="1" hidden="1">
      <c r="A323" s="459"/>
      <c r="B323" s="460"/>
      <c r="C323" s="575"/>
      <c r="D323" s="461" t="s">
        <v>754</v>
      </c>
      <c r="E323" s="516"/>
      <c r="F323" s="366"/>
      <c r="G323" s="473"/>
      <c r="H323" s="576"/>
      <c r="I323" s="408"/>
    </row>
    <row r="324" spans="1:9" s="577" customFormat="1" ht="19.5" customHeight="1" hidden="1">
      <c r="A324" s="578">
        <v>3</v>
      </c>
      <c r="B324" s="550"/>
      <c r="C324" s="579"/>
      <c r="D324" s="409" t="s">
        <v>754</v>
      </c>
      <c r="E324" s="478"/>
      <c r="F324" s="373" t="s">
        <v>755</v>
      </c>
      <c r="G324" s="580">
        <v>16000</v>
      </c>
      <c r="H324" s="581"/>
      <c r="I324" s="582"/>
    </row>
    <row r="325" spans="1:9" s="577" customFormat="1" ht="19.5" customHeight="1" hidden="1">
      <c r="A325" s="395">
        <v>1</v>
      </c>
      <c r="B325" s="412" t="s">
        <v>756</v>
      </c>
      <c r="C325" s="583"/>
      <c r="D325" s="474" t="s">
        <v>757</v>
      </c>
      <c r="E325" s="475"/>
      <c r="F325" s="413" t="s">
        <v>758</v>
      </c>
      <c r="G325" s="584">
        <v>45000</v>
      </c>
      <c r="H325" s="399"/>
      <c r="I325" s="415"/>
    </row>
    <row r="326" spans="1:9" s="377" customFormat="1" ht="19.5" customHeight="1" hidden="1">
      <c r="A326" s="459"/>
      <c r="B326" s="460"/>
      <c r="C326" s="362"/>
      <c r="D326" s="461" t="s">
        <v>759</v>
      </c>
      <c r="E326" s="466"/>
      <c r="F326" s="366"/>
      <c r="G326" s="473"/>
      <c r="H326" s="576"/>
      <c r="I326" s="408"/>
    </row>
    <row r="327" spans="1:9" s="377" customFormat="1" ht="19.5" customHeight="1" hidden="1">
      <c r="A327" s="369">
        <v>6</v>
      </c>
      <c r="B327" s="370" t="s">
        <v>760</v>
      </c>
      <c r="C327" s="371"/>
      <c r="D327" s="559" t="s">
        <v>761</v>
      </c>
      <c r="E327" s="585" t="s">
        <v>691</v>
      </c>
      <c r="F327" s="373" t="s">
        <v>762</v>
      </c>
      <c r="G327" s="580">
        <v>16000</v>
      </c>
      <c r="H327" s="375"/>
      <c r="I327" s="376"/>
    </row>
    <row r="328" spans="1:9" s="377" customFormat="1" ht="19.5" customHeight="1" hidden="1">
      <c r="A328" s="395">
        <v>6</v>
      </c>
      <c r="B328" s="396" t="s">
        <v>763</v>
      </c>
      <c r="C328" s="397"/>
      <c r="D328" s="562" t="s">
        <v>764</v>
      </c>
      <c r="E328" s="586" t="s">
        <v>694</v>
      </c>
      <c r="F328" s="413" t="s">
        <v>765</v>
      </c>
      <c r="G328" s="584">
        <v>9000</v>
      </c>
      <c r="H328" s="399"/>
      <c r="I328" s="415"/>
    </row>
    <row r="329" spans="1:9" s="577" customFormat="1" ht="19.5" customHeight="1" hidden="1">
      <c r="A329" s="459"/>
      <c r="B329" s="460"/>
      <c r="C329" s="575"/>
      <c r="D329" s="461" t="s">
        <v>766</v>
      </c>
      <c r="E329" s="466"/>
      <c r="F329" s="366"/>
      <c r="G329" s="473"/>
      <c r="H329" s="576"/>
      <c r="I329" s="408"/>
    </row>
    <row r="330" spans="1:9" s="577" customFormat="1" ht="19.5" customHeight="1" hidden="1">
      <c r="A330" s="395">
        <v>3</v>
      </c>
      <c r="B330" s="396" t="s">
        <v>767</v>
      </c>
      <c r="C330" s="583"/>
      <c r="D330" s="474" t="s">
        <v>768</v>
      </c>
      <c r="E330" s="475"/>
      <c r="F330" s="413" t="s">
        <v>769</v>
      </c>
      <c r="G330" s="584">
        <v>12000</v>
      </c>
      <c r="H330" s="399"/>
      <c r="I330" s="415"/>
    </row>
    <row r="331" spans="1:9" s="590" customFormat="1" ht="19.5" customHeight="1" hidden="1">
      <c r="A331" s="463"/>
      <c r="B331" s="587"/>
      <c r="C331" s="465" t="s">
        <v>770</v>
      </c>
      <c r="D331" s="465"/>
      <c r="E331" s="465"/>
      <c r="F331" s="29"/>
      <c r="G331" s="588"/>
      <c r="H331" s="29"/>
      <c r="I331" s="589"/>
    </row>
    <row r="332" spans="1:9" s="577" customFormat="1" ht="19.5" customHeight="1" hidden="1">
      <c r="A332" s="591"/>
      <c r="B332" s="592"/>
      <c r="C332" s="575"/>
      <c r="D332" s="405" t="s">
        <v>771</v>
      </c>
      <c r="E332" s="593"/>
      <c r="F332" s="366"/>
      <c r="G332" s="365"/>
      <c r="H332" s="576"/>
      <c r="I332" s="408"/>
    </row>
    <row r="333" spans="1:9" s="577" customFormat="1" ht="19.5" customHeight="1" hidden="1">
      <c r="A333" s="395">
        <v>5</v>
      </c>
      <c r="B333" s="396" t="s">
        <v>772</v>
      </c>
      <c r="C333" s="583"/>
      <c r="D333" s="474" t="s">
        <v>771</v>
      </c>
      <c r="E333" s="594"/>
      <c r="F333" s="413">
        <v>1321</v>
      </c>
      <c r="G333" s="414">
        <v>6000</v>
      </c>
      <c r="H333" s="399"/>
      <c r="I333" s="415"/>
    </row>
    <row r="334" spans="1:9" s="577" customFormat="1" ht="19.5" customHeight="1" hidden="1">
      <c r="A334" s="360"/>
      <c r="B334" s="361"/>
      <c r="C334" s="575"/>
      <c r="D334" s="461" t="s">
        <v>773</v>
      </c>
      <c r="E334" s="593"/>
      <c r="F334" s="366"/>
      <c r="G334" s="473"/>
      <c r="H334" s="576"/>
      <c r="I334" s="408"/>
    </row>
    <row r="335" spans="1:9" s="577" customFormat="1" ht="19.5" customHeight="1" hidden="1">
      <c r="A335" s="395">
        <v>3</v>
      </c>
      <c r="B335" s="396">
        <v>466</v>
      </c>
      <c r="C335" s="583"/>
      <c r="D335" s="474" t="s">
        <v>773</v>
      </c>
      <c r="E335" s="594"/>
      <c r="F335" s="413">
        <v>1322</v>
      </c>
      <c r="G335" s="414">
        <v>16000</v>
      </c>
      <c r="H335" s="399"/>
      <c r="I335" s="415"/>
    </row>
    <row r="336" spans="1:9" s="577" customFormat="1" ht="19.5" customHeight="1" hidden="1">
      <c r="A336" s="360"/>
      <c r="B336" s="361"/>
      <c r="C336" s="575"/>
      <c r="D336" s="461" t="s">
        <v>774</v>
      </c>
      <c r="E336" s="593"/>
      <c r="F336" s="366"/>
      <c r="G336" s="473"/>
      <c r="H336" s="576"/>
      <c r="I336" s="408"/>
    </row>
    <row r="337" spans="1:9" s="577" customFormat="1" ht="19.5" customHeight="1" hidden="1">
      <c r="A337" s="369">
        <v>3</v>
      </c>
      <c r="B337" s="370" t="s">
        <v>775</v>
      </c>
      <c r="C337" s="579"/>
      <c r="D337" s="409" t="s">
        <v>776</v>
      </c>
      <c r="E337" s="595"/>
      <c r="F337" s="373">
        <v>1323</v>
      </c>
      <c r="G337" s="374">
        <v>16000</v>
      </c>
      <c r="H337" s="375"/>
      <c r="I337" s="376"/>
    </row>
    <row r="338" spans="1:9" s="577" customFormat="1" ht="19.5" customHeight="1" hidden="1">
      <c r="A338" s="369">
        <v>3</v>
      </c>
      <c r="B338" s="370">
        <v>465</v>
      </c>
      <c r="C338" s="579"/>
      <c r="D338" s="409" t="s">
        <v>777</v>
      </c>
      <c r="E338" s="595"/>
      <c r="F338" s="373">
        <v>1323</v>
      </c>
      <c r="G338" s="374">
        <v>16000</v>
      </c>
      <c r="H338" s="375"/>
      <c r="I338" s="376"/>
    </row>
    <row r="339" spans="1:9" s="577" customFormat="1" ht="19.5" customHeight="1" hidden="1">
      <c r="A339" s="369">
        <v>3</v>
      </c>
      <c r="B339" s="370" t="s">
        <v>778</v>
      </c>
      <c r="C339" s="579"/>
      <c r="D339" s="409" t="s">
        <v>779</v>
      </c>
      <c r="E339" s="595"/>
      <c r="F339" s="373">
        <v>1323</v>
      </c>
      <c r="G339" s="374">
        <v>16000</v>
      </c>
      <c r="H339" s="375"/>
      <c r="I339" s="376"/>
    </row>
    <row r="340" spans="1:9" s="577" customFormat="1" ht="19.5" customHeight="1" hidden="1">
      <c r="A340" s="369">
        <v>3</v>
      </c>
      <c r="B340" s="370">
        <v>696</v>
      </c>
      <c r="C340" s="579"/>
      <c r="D340" s="409" t="s">
        <v>780</v>
      </c>
      <c r="E340" s="595"/>
      <c r="F340" s="373">
        <v>1323</v>
      </c>
      <c r="G340" s="374">
        <v>16000</v>
      </c>
      <c r="H340" s="375"/>
      <c r="I340" s="376"/>
    </row>
    <row r="341" spans="1:9" s="577" customFormat="1" ht="19.5" customHeight="1" hidden="1">
      <c r="A341" s="395">
        <v>3</v>
      </c>
      <c r="B341" s="596" t="s">
        <v>781</v>
      </c>
      <c r="C341" s="583"/>
      <c r="D341" s="474" t="s">
        <v>782</v>
      </c>
      <c r="E341" s="594"/>
      <c r="F341" s="413">
        <v>1323</v>
      </c>
      <c r="G341" s="374">
        <v>16000</v>
      </c>
      <c r="H341" s="399"/>
      <c r="I341" s="415"/>
    </row>
    <row r="342" spans="1:9" s="577" customFormat="1" ht="19.5" customHeight="1" hidden="1">
      <c r="A342" s="459"/>
      <c r="B342" s="460"/>
      <c r="C342" s="575"/>
      <c r="D342" s="461" t="s">
        <v>783</v>
      </c>
      <c r="E342" s="593"/>
      <c r="F342" s="366"/>
      <c r="G342" s="365"/>
      <c r="H342" s="576"/>
      <c r="I342" s="408"/>
    </row>
    <row r="343" spans="1:9" s="577" customFormat="1" ht="19.5" customHeight="1" hidden="1">
      <c r="A343" s="369">
        <v>5</v>
      </c>
      <c r="B343" s="370">
        <v>226</v>
      </c>
      <c r="C343" s="579"/>
      <c r="D343" s="409" t="s">
        <v>784</v>
      </c>
      <c r="E343" s="595"/>
      <c r="F343" s="373">
        <v>1324</v>
      </c>
      <c r="G343" s="374">
        <v>6000</v>
      </c>
      <c r="H343" s="375"/>
      <c r="I343" s="376"/>
    </row>
    <row r="344" spans="1:9" s="577" customFormat="1" ht="19.5" customHeight="1" hidden="1">
      <c r="A344" s="395">
        <v>5</v>
      </c>
      <c r="B344" s="396">
        <v>225</v>
      </c>
      <c r="C344" s="583"/>
      <c r="D344" s="474" t="s">
        <v>785</v>
      </c>
      <c r="E344" s="594"/>
      <c r="F344" s="413">
        <v>1324</v>
      </c>
      <c r="G344" s="414">
        <v>6000</v>
      </c>
      <c r="H344" s="399"/>
      <c r="I344" s="415"/>
    </row>
    <row r="345" spans="1:9" s="577" customFormat="1" ht="19.5" customHeight="1" hidden="1">
      <c r="A345" s="459"/>
      <c r="B345" s="460"/>
      <c r="C345" s="575"/>
      <c r="D345" s="461" t="s">
        <v>786</v>
      </c>
      <c r="E345" s="593"/>
      <c r="F345" s="366"/>
      <c r="G345" s="473"/>
      <c r="H345" s="576"/>
      <c r="I345" s="408"/>
    </row>
    <row r="346" spans="1:9" s="577" customFormat="1" ht="19.5" customHeight="1" hidden="1">
      <c r="A346" s="369">
        <v>3</v>
      </c>
      <c r="B346" s="370">
        <v>152</v>
      </c>
      <c r="C346" s="579"/>
      <c r="D346" s="409" t="s">
        <v>787</v>
      </c>
      <c r="E346" s="595"/>
      <c r="F346" s="373">
        <v>1325</v>
      </c>
      <c r="G346" s="374">
        <v>12500</v>
      </c>
      <c r="H346" s="375"/>
      <c r="I346" s="376"/>
    </row>
    <row r="347" spans="1:9" s="577" customFormat="1" ht="19.5" customHeight="1" hidden="1">
      <c r="A347" s="369">
        <v>3</v>
      </c>
      <c r="B347" s="370" t="s">
        <v>788</v>
      </c>
      <c r="C347" s="579"/>
      <c r="D347" s="409" t="s">
        <v>789</v>
      </c>
      <c r="E347" s="595"/>
      <c r="F347" s="373">
        <v>1325</v>
      </c>
      <c r="G347" s="374">
        <v>12500</v>
      </c>
      <c r="H347" s="375"/>
      <c r="I347" s="376"/>
    </row>
    <row r="348" spans="1:9" s="577" customFormat="1" ht="19.5" customHeight="1" hidden="1">
      <c r="A348" s="395">
        <v>3</v>
      </c>
      <c r="B348" s="396" t="s">
        <v>790</v>
      </c>
      <c r="C348" s="583"/>
      <c r="D348" s="474" t="s">
        <v>791</v>
      </c>
      <c r="E348" s="594"/>
      <c r="F348" s="413">
        <v>1325</v>
      </c>
      <c r="G348" s="414">
        <v>12500</v>
      </c>
      <c r="H348" s="399"/>
      <c r="I348" s="415"/>
    </row>
    <row r="349" spans="1:9" s="577" customFormat="1" ht="19.5" customHeight="1" hidden="1">
      <c r="A349" s="360"/>
      <c r="B349" s="361"/>
      <c r="C349" s="575"/>
      <c r="D349" s="597" t="s">
        <v>792</v>
      </c>
      <c r="E349" s="597"/>
      <c r="F349" s="366"/>
      <c r="G349" s="365"/>
      <c r="H349" s="576"/>
      <c r="I349" s="408"/>
    </row>
    <row r="350" spans="1:9" s="577" customFormat="1" ht="19.5" customHeight="1" hidden="1">
      <c r="A350" s="369">
        <v>7</v>
      </c>
      <c r="B350" s="370">
        <v>502</v>
      </c>
      <c r="C350" s="579"/>
      <c r="D350" s="409" t="s">
        <v>793</v>
      </c>
      <c r="E350" s="595"/>
      <c r="F350" s="373">
        <v>1326</v>
      </c>
      <c r="G350" s="374">
        <v>6000</v>
      </c>
      <c r="H350" s="375"/>
      <c r="I350" s="376"/>
    </row>
    <row r="351" spans="1:9" s="577" customFormat="1" ht="19.5" customHeight="1" hidden="1">
      <c r="A351" s="395">
        <v>7</v>
      </c>
      <c r="B351" s="396">
        <v>156</v>
      </c>
      <c r="C351" s="583"/>
      <c r="D351" s="474" t="s">
        <v>794</v>
      </c>
      <c r="E351" s="594"/>
      <c r="F351" s="413">
        <v>1326</v>
      </c>
      <c r="G351" s="414">
        <v>6000</v>
      </c>
      <c r="H351" s="399"/>
      <c r="I351" s="415"/>
    </row>
    <row r="352" spans="1:9" ht="19.5" customHeight="1" hidden="1">
      <c r="A352" s="598"/>
      <c r="B352" s="599"/>
      <c r="C352" s="600"/>
      <c r="D352" s="546" t="s">
        <v>795</v>
      </c>
      <c r="E352" s="546"/>
      <c r="F352" s="601"/>
      <c r="G352" s="602"/>
      <c r="H352" s="601"/>
      <c r="I352" s="603"/>
    </row>
    <row r="353" spans="1:9" s="577" customFormat="1" ht="19.5" customHeight="1" hidden="1">
      <c r="A353" s="369">
        <v>5</v>
      </c>
      <c r="B353" s="370"/>
      <c r="C353" s="604"/>
      <c r="D353" s="455" t="s">
        <v>796</v>
      </c>
      <c r="E353" s="531"/>
      <c r="F353" s="373" t="s">
        <v>797</v>
      </c>
      <c r="G353" s="392">
        <v>3000</v>
      </c>
      <c r="H353" s="375"/>
      <c r="I353" s="605"/>
    </row>
    <row r="354" spans="1:9" s="577" customFormat="1" ht="19.5" customHeight="1" hidden="1">
      <c r="A354" s="369"/>
      <c r="B354" s="370"/>
      <c r="C354" s="604"/>
      <c r="D354" s="606" t="s">
        <v>798</v>
      </c>
      <c r="E354" s="606"/>
      <c r="F354" s="373"/>
      <c r="G354" s="392"/>
      <c r="H354" s="375"/>
      <c r="I354" s="605"/>
    </row>
    <row r="355" spans="1:9" s="577" customFormat="1" ht="19.5" customHeight="1" hidden="1">
      <c r="A355" s="395">
        <v>5</v>
      </c>
      <c r="B355" s="396"/>
      <c r="C355" s="607"/>
      <c r="D355" s="494" t="s">
        <v>799</v>
      </c>
      <c r="E355" s="518"/>
      <c r="F355" s="413" t="s">
        <v>797</v>
      </c>
      <c r="G355" s="402">
        <v>3000</v>
      </c>
      <c r="H355" s="399"/>
      <c r="I355" s="608"/>
    </row>
    <row r="356" spans="1:9" s="318" customFormat="1" ht="19.5" customHeight="1" hidden="1">
      <c r="A356" s="336">
        <v>1</v>
      </c>
      <c r="B356" s="337" t="s">
        <v>24</v>
      </c>
      <c r="C356" s="432"/>
      <c r="D356" s="433">
        <v>2</v>
      </c>
      <c r="E356" s="434">
        <v>3</v>
      </c>
      <c r="F356" s="435" t="s">
        <v>261</v>
      </c>
      <c r="G356" s="341">
        <v>5</v>
      </c>
      <c r="H356" s="436">
        <v>6</v>
      </c>
      <c r="I356" s="343">
        <v>7</v>
      </c>
    </row>
    <row r="357" spans="1:9" s="590" customFormat="1" ht="27.75" customHeight="1">
      <c r="A357" s="463"/>
      <c r="B357" s="544"/>
      <c r="C357" s="483" t="s">
        <v>800</v>
      </c>
      <c r="D357" s="483"/>
      <c r="E357" s="483"/>
      <c r="F357" s="29"/>
      <c r="G357" s="588"/>
      <c r="H357" s="29"/>
      <c r="I357" s="589"/>
    </row>
    <row r="358" spans="1:9" s="577" customFormat="1" ht="27" customHeight="1" hidden="1">
      <c r="A358" s="459"/>
      <c r="B358" s="460"/>
      <c r="C358" s="575"/>
      <c r="D358" s="461" t="s">
        <v>801</v>
      </c>
      <c r="E358" s="593"/>
      <c r="F358" s="366"/>
      <c r="G358" s="462"/>
      <c r="H358" s="576"/>
      <c r="I358" s="408"/>
    </row>
    <row r="359" spans="1:9" s="577" customFormat="1" ht="21.75" customHeight="1" hidden="1">
      <c r="A359" s="369">
        <v>2</v>
      </c>
      <c r="B359" s="550" t="s">
        <v>802</v>
      </c>
      <c r="C359" s="579"/>
      <c r="D359" s="409" t="s">
        <v>803</v>
      </c>
      <c r="E359" s="609"/>
      <c r="F359" s="373">
        <v>1341</v>
      </c>
      <c r="G359" s="374">
        <v>28000</v>
      </c>
      <c r="H359" s="375"/>
      <c r="I359" s="376"/>
    </row>
    <row r="360" spans="1:9" s="577" customFormat="1" ht="21.75" customHeight="1" hidden="1">
      <c r="A360" s="369">
        <v>2</v>
      </c>
      <c r="B360" s="370">
        <v>662</v>
      </c>
      <c r="C360" s="579"/>
      <c r="D360" s="409" t="s">
        <v>804</v>
      </c>
      <c r="E360" s="609"/>
      <c r="F360" s="373">
        <v>1341</v>
      </c>
      <c r="G360" s="374">
        <v>28000</v>
      </c>
      <c r="H360" s="375"/>
      <c r="I360" s="376"/>
    </row>
    <row r="361" spans="1:9" s="577" customFormat="1" ht="21.75" customHeight="1" hidden="1">
      <c r="A361" s="369">
        <v>2</v>
      </c>
      <c r="B361" s="370">
        <v>505</v>
      </c>
      <c r="C361" s="579"/>
      <c r="D361" s="409" t="s">
        <v>805</v>
      </c>
      <c r="E361" s="609"/>
      <c r="F361" s="373">
        <v>1341</v>
      </c>
      <c r="G361" s="374">
        <v>28000</v>
      </c>
      <c r="H361" s="375"/>
      <c r="I361" s="376"/>
    </row>
    <row r="362" spans="1:9" s="577" customFormat="1" ht="21.75" customHeight="1" hidden="1">
      <c r="A362" s="369">
        <v>2</v>
      </c>
      <c r="B362" s="370">
        <v>503</v>
      </c>
      <c r="C362" s="579"/>
      <c r="D362" s="372" t="s">
        <v>806</v>
      </c>
      <c r="E362" s="372"/>
      <c r="F362" s="373">
        <v>1341</v>
      </c>
      <c r="G362" s="374">
        <v>28000</v>
      </c>
      <c r="H362" s="375"/>
      <c r="I362" s="376"/>
    </row>
    <row r="363" spans="1:9" s="577" customFormat="1" ht="21.75" customHeight="1" hidden="1">
      <c r="A363" s="369">
        <v>2</v>
      </c>
      <c r="B363" s="370">
        <v>500</v>
      </c>
      <c r="C363" s="579"/>
      <c r="D363" s="372" t="s">
        <v>807</v>
      </c>
      <c r="E363" s="372"/>
      <c r="F363" s="373">
        <v>1341</v>
      </c>
      <c r="G363" s="374">
        <v>28000</v>
      </c>
      <c r="H363" s="375"/>
      <c r="I363" s="376"/>
    </row>
    <row r="364" spans="1:9" s="577" customFormat="1" ht="21.75" customHeight="1" hidden="1">
      <c r="A364" s="369">
        <v>2</v>
      </c>
      <c r="B364" s="370">
        <v>561</v>
      </c>
      <c r="C364" s="579"/>
      <c r="D364" s="372" t="s">
        <v>808</v>
      </c>
      <c r="E364" s="372"/>
      <c r="F364" s="373">
        <v>1341</v>
      </c>
      <c r="G364" s="374">
        <v>28000</v>
      </c>
      <c r="H364" s="375"/>
      <c r="I364" s="376"/>
    </row>
    <row r="365" spans="1:9" s="577" customFormat="1" ht="21.75" customHeight="1" hidden="1">
      <c r="A365" s="369">
        <v>2</v>
      </c>
      <c r="B365" s="370" t="s">
        <v>809</v>
      </c>
      <c r="C365" s="579"/>
      <c r="D365" s="372" t="s">
        <v>810</v>
      </c>
      <c r="E365" s="372"/>
      <c r="F365" s="373">
        <v>1341</v>
      </c>
      <c r="G365" s="374">
        <v>28000</v>
      </c>
      <c r="H365" s="375"/>
      <c r="I365" s="376"/>
    </row>
    <row r="366" spans="1:9" s="577" customFormat="1" ht="21.75" customHeight="1" hidden="1">
      <c r="A366" s="369">
        <v>2</v>
      </c>
      <c r="B366" s="370">
        <v>564</v>
      </c>
      <c r="C366" s="579"/>
      <c r="D366" s="372" t="s">
        <v>811</v>
      </c>
      <c r="E366" s="372"/>
      <c r="F366" s="375"/>
      <c r="G366" s="390"/>
      <c r="H366" s="373">
        <v>1342</v>
      </c>
      <c r="I366" s="392">
        <v>30000</v>
      </c>
    </row>
    <row r="367" spans="1:9" s="577" customFormat="1" ht="21.75" customHeight="1" hidden="1">
      <c r="A367" s="369">
        <v>2</v>
      </c>
      <c r="B367" s="370">
        <v>462</v>
      </c>
      <c r="C367" s="579"/>
      <c r="D367" s="372" t="s">
        <v>812</v>
      </c>
      <c r="E367" s="372"/>
      <c r="F367" s="373">
        <v>1341</v>
      </c>
      <c r="G367" s="374">
        <v>28000</v>
      </c>
      <c r="H367" s="375"/>
      <c r="I367" s="376"/>
    </row>
    <row r="368" spans="1:9" s="577" customFormat="1" ht="21.75" customHeight="1" hidden="1">
      <c r="A368" s="369">
        <v>2</v>
      </c>
      <c r="B368" s="370">
        <v>563</v>
      </c>
      <c r="C368" s="579"/>
      <c r="D368" s="372" t="s">
        <v>813</v>
      </c>
      <c r="E368" s="372"/>
      <c r="F368" s="373">
        <v>1341</v>
      </c>
      <c r="G368" s="374">
        <v>28000</v>
      </c>
      <c r="H368" s="375"/>
      <c r="I368" s="376"/>
    </row>
    <row r="369" spans="1:9" s="577" customFormat="1" ht="21.75" customHeight="1" hidden="1">
      <c r="A369" s="369">
        <v>2</v>
      </c>
      <c r="B369" s="370">
        <v>472</v>
      </c>
      <c r="C369" s="579"/>
      <c r="D369" s="409" t="s">
        <v>814</v>
      </c>
      <c r="E369" s="609"/>
      <c r="F369" s="373">
        <v>1341</v>
      </c>
      <c r="G369" s="374">
        <v>28000</v>
      </c>
      <c r="H369" s="375"/>
      <c r="I369" s="376"/>
    </row>
    <row r="370" spans="1:9" s="577" customFormat="1" ht="21.75" customHeight="1" hidden="1">
      <c r="A370" s="369">
        <v>2</v>
      </c>
      <c r="B370" s="370">
        <v>473</v>
      </c>
      <c r="C370" s="579"/>
      <c r="D370" s="409" t="s">
        <v>815</v>
      </c>
      <c r="E370" s="609"/>
      <c r="F370" s="373">
        <v>1341</v>
      </c>
      <c r="G370" s="374">
        <v>28000</v>
      </c>
      <c r="H370" s="375"/>
      <c r="I370" s="376"/>
    </row>
    <row r="371" spans="1:9" s="577" customFormat="1" ht="22.5" customHeight="1" hidden="1">
      <c r="A371" s="369">
        <v>3</v>
      </c>
      <c r="B371" s="370">
        <v>464</v>
      </c>
      <c r="C371" s="579"/>
      <c r="D371" s="409" t="s">
        <v>816</v>
      </c>
      <c r="E371" s="609"/>
      <c r="F371" s="373">
        <v>1341</v>
      </c>
      <c r="G371" s="374">
        <v>28000</v>
      </c>
      <c r="H371" s="375"/>
      <c r="I371" s="376"/>
    </row>
    <row r="372" spans="1:9" s="577" customFormat="1" ht="22.5" customHeight="1" hidden="1">
      <c r="A372" s="369">
        <v>2</v>
      </c>
      <c r="B372" s="370">
        <v>461</v>
      </c>
      <c r="C372" s="579"/>
      <c r="D372" s="372" t="s">
        <v>817</v>
      </c>
      <c r="E372" s="372"/>
      <c r="F372" s="373">
        <v>1341</v>
      </c>
      <c r="G372" s="374">
        <v>28000</v>
      </c>
      <c r="H372" s="375"/>
      <c r="I372" s="376"/>
    </row>
    <row r="373" spans="1:9" s="577" customFormat="1" ht="22.5" customHeight="1" hidden="1">
      <c r="A373" s="369">
        <v>2</v>
      </c>
      <c r="B373" s="370">
        <v>504</v>
      </c>
      <c r="C373" s="579"/>
      <c r="D373" s="372" t="s">
        <v>818</v>
      </c>
      <c r="E373" s="372"/>
      <c r="F373" s="373">
        <v>1341</v>
      </c>
      <c r="G373" s="374">
        <v>28000</v>
      </c>
      <c r="H373" s="375"/>
      <c r="I373" s="376"/>
    </row>
    <row r="374" spans="1:9" s="577" customFormat="1" ht="22.5" customHeight="1" hidden="1">
      <c r="A374" s="369">
        <v>2</v>
      </c>
      <c r="B374" s="370">
        <v>560</v>
      </c>
      <c r="C374" s="579"/>
      <c r="D374" s="372" t="s">
        <v>819</v>
      </c>
      <c r="E374" s="372"/>
      <c r="F374" s="373">
        <v>1341</v>
      </c>
      <c r="G374" s="374">
        <v>28000</v>
      </c>
      <c r="H374" s="375"/>
      <c r="I374" s="376"/>
    </row>
    <row r="375" spans="1:9" s="577" customFormat="1" ht="22.5" customHeight="1" hidden="1">
      <c r="A375" s="369">
        <v>2</v>
      </c>
      <c r="B375" s="370">
        <v>501</v>
      </c>
      <c r="C375" s="579"/>
      <c r="D375" s="372" t="s">
        <v>820</v>
      </c>
      <c r="E375" s="372"/>
      <c r="F375" s="373">
        <v>1341</v>
      </c>
      <c r="G375" s="374">
        <v>28000</v>
      </c>
      <c r="H375" s="375"/>
      <c r="I375" s="376"/>
    </row>
    <row r="376" spans="1:9" s="577" customFormat="1" ht="22.5" customHeight="1" hidden="1">
      <c r="A376" s="369">
        <v>2</v>
      </c>
      <c r="B376" s="550" t="s">
        <v>821</v>
      </c>
      <c r="C376" s="579"/>
      <c r="D376" s="372" t="s">
        <v>822</v>
      </c>
      <c r="E376" s="372"/>
      <c r="F376" s="373">
        <v>1341</v>
      </c>
      <c r="G376" s="374">
        <v>28000</v>
      </c>
      <c r="H376" s="375"/>
      <c r="I376" s="376"/>
    </row>
    <row r="377" spans="1:9" s="577" customFormat="1" ht="41.25" customHeight="1" hidden="1">
      <c r="A377" s="395">
        <v>2</v>
      </c>
      <c r="B377" s="396" t="s">
        <v>823</v>
      </c>
      <c r="C377" s="583"/>
      <c r="D377" s="398" t="s">
        <v>824</v>
      </c>
      <c r="E377" s="398"/>
      <c r="F377" s="383">
        <v>1341</v>
      </c>
      <c r="G377" s="384">
        <v>28000</v>
      </c>
      <c r="H377" s="399"/>
      <c r="I377" s="415"/>
    </row>
    <row r="378" spans="1:9" s="577" customFormat="1" ht="40.5" customHeight="1" hidden="1">
      <c r="A378" s="369">
        <v>2</v>
      </c>
      <c r="B378" s="370">
        <v>565</v>
      </c>
      <c r="C378" s="579"/>
      <c r="D378" s="372" t="s">
        <v>825</v>
      </c>
      <c r="E378" s="372"/>
      <c r="F378" s="610"/>
      <c r="G378" s="611"/>
      <c r="H378" s="373">
        <v>1342</v>
      </c>
      <c r="I378" s="392">
        <v>30000</v>
      </c>
    </row>
    <row r="379" spans="1:9" s="577" customFormat="1" ht="27" customHeight="1" hidden="1">
      <c r="A379" s="459"/>
      <c r="B379" s="460"/>
      <c r="C379" s="575"/>
      <c r="D379" s="461" t="s">
        <v>826</v>
      </c>
      <c r="E379" s="593"/>
      <c r="F379" s="366"/>
      <c r="G379" s="365"/>
      <c r="H379" s="576"/>
      <c r="I379" s="408"/>
    </row>
    <row r="380" spans="1:9" s="577" customFormat="1" ht="24" customHeight="1" hidden="1">
      <c r="A380" s="395">
        <v>5</v>
      </c>
      <c r="B380" s="396" t="s">
        <v>827</v>
      </c>
      <c r="C380" s="583"/>
      <c r="D380" s="474" t="s">
        <v>826</v>
      </c>
      <c r="E380" s="594"/>
      <c r="F380" s="413" t="s">
        <v>828</v>
      </c>
      <c r="G380" s="414">
        <v>6000</v>
      </c>
      <c r="H380" s="399"/>
      <c r="I380" s="415"/>
    </row>
    <row r="381" spans="1:9" s="577" customFormat="1" ht="27" customHeight="1" hidden="1">
      <c r="A381" s="459"/>
      <c r="B381" s="460"/>
      <c r="C381" s="575"/>
      <c r="D381" s="461" t="s">
        <v>829</v>
      </c>
      <c r="E381" s="593"/>
      <c r="F381" s="366"/>
      <c r="G381" s="462"/>
      <c r="H381" s="576"/>
      <c r="I381" s="408"/>
    </row>
    <row r="382" spans="1:9" s="577" customFormat="1" ht="24" customHeight="1" hidden="1">
      <c r="A382" s="395">
        <v>4</v>
      </c>
      <c r="B382" s="396" t="s">
        <v>830</v>
      </c>
      <c r="C382" s="583"/>
      <c r="D382" s="474" t="s">
        <v>829</v>
      </c>
      <c r="E382" s="594"/>
      <c r="F382" s="413">
        <v>1345</v>
      </c>
      <c r="G382" s="414">
        <v>10000</v>
      </c>
      <c r="H382" s="399"/>
      <c r="I382" s="415"/>
    </row>
    <row r="383" spans="1:9" s="577" customFormat="1" ht="19.5" customHeight="1">
      <c r="A383" s="459"/>
      <c r="B383" s="460"/>
      <c r="C383" s="575"/>
      <c r="D383" s="461" t="s">
        <v>831</v>
      </c>
      <c r="E383" s="593"/>
      <c r="F383" s="366"/>
      <c r="G383" s="462"/>
      <c r="H383" s="576"/>
      <c r="I383" s="408"/>
    </row>
    <row r="384" spans="1:9" s="577" customFormat="1" ht="19.5" customHeight="1">
      <c r="A384" s="395">
        <v>7</v>
      </c>
      <c r="B384" s="396" t="s">
        <v>830</v>
      </c>
      <c r="C384" s="583"/>
      <c r="D384" s="474" t="s">
        <v>831</v>
      </c>
      <c r="E384" s="594"/>
      <c r="F384" s="413" t="s">
        <v>832</v>
      </c>
      <c r="G384" s="414">
        <v>3000</v>
      </c>
      <c r="H384" s="399"/>
      <c r="I384" s="415"/>
    </row>
    <row r="385" spans="1:9" s="590" customFormat="1" ht="30.75" customHeight="1" hidden="1">
      <c r="A385" s="463"/>
      <c r="B385" s="587"/>
      <c r="C385" s="612" t="s">
        <v>833</v>
      </c>
      <c r="D385" s="612"/>
      <c r="E385" s="612"/>
      <c r="F385" s="29"/>
      <c r="G385" s="588"/>
      <c r="H385" s="29"/>
      <c r="I385" s="589"/>
    </row>
    <row r="386" spans="1:9" s="577" customFormat="1" ht="27" customHeight="1" hidden="1">
      <c r="A386" s="459"/>
      <c r="B386" s="460"/>
      <c r="C386" s="575"/>
      <c r="D386" s="553" t="s">
        <v>834</v>
      </c>
      <c r="E386" s="553"/>
      <c r="F386" s="366"/>
      <c r="G386" s="473"/>
      <c r="H386" s="576"/>
      <c r="I386" s="408"/>
    </row>
    <row r="387" spans="1:9" s="577" customFormat="1" ht="23.25" customHeight="1" hidden="1">
      <c r="A387" s="395">
        <v>7</v>
      </c>
      <c r="B387" s="396">
        <v>108</v>
      </c>
      <c r="C387" s="583"/>
      <c r="D387" s="474" t="s">
        <v>835</v>
      </c>
      <c r="E387" s="594"/>
      <c r="F387" s="413" t="s">
        <v>836</v>
      </c>
      <c r="G387" s="414">
        <v>400</v>
      </c>
      <c r="H387" s="399"/>
      <c r="I387" s="415"/>
    </row>
    <row r="388" spans="1:9" s="577" customFormat="1" ht="26.25" customHeight="1" hidden="1">
      <c r="A388" s="459"/>
      <c r="B388" s="460"/>
      <c r="C388" s="575"/>
      <c r="D388" s="461" t="s">
        <v>837</v>
      </c>
      <c r="E388" s="593"/>
      <c r="F388" s="366"/>
      <c r="G388" s="473"/>
      <c r="H388" s="576"/>
      <c r="I388" s="408"/>
    </row>
    <row r="389" spans="1:9" s="577" customFormat="1" ht="23.25" customHeight="1" hidden="1">
      <c r="A389" s="395">
        <v>5</v>
      </c>
      <c r="B389" s="396" t="s">
        <v>838</v>
      </c>
      <c r="C389" s="583"/>
      <c r="D389" s="474" t="s">
        <v>839</v>
      </c>
      <c r="E389" s="475"/>
      <c r="F389" s="413" t="s">
        <v>840</v>
      </c>
      <c r="G389" s="414">
        <v>3500</v>
      </c>
      <c r="H389" s="399"/>
      <c r="I389" s="415"/>
    </row>
    <row r="390" spans="1:9" s="590" customFormat="1" ht="36.75" customHeight="1" hidden="1">
      <c r="A390" s="463"/>
      <c r="B390" s="613"/>
      <c r="C390" s="483" t="s">
        <v>841</v>
      </c>
      <c r="D390" s="483"/>
      <c r="E390" s="483"/>
      <c r="F390" s="29"/>
      <c r="G390" s="588"/>
      <c r="H390" s="29"/>
      <c r="I390" s="589"/>
    </row>
    <row r="391" spans="1:9" s="577" customFormat="1" ht="24.75" customHeight="1" hidden="1">
      <c r="A391" s="614"/>
      <c r="B391" s="615"/>
      <c r="C391" s="575"/>
      <c r="D391" s="461" t="s">
        <v>842</v>
      </c>
      <c r="E391" s="593"/>
      <c r="F391" s="366"/>
      <c r="G391" s="462"/>
      <c r="H391" s="576"/>
      <c r="I391" s="408"/>
    </row>
    <row r="392" spans="1:9" s="577" customFormat="1" ht="21.75" customHeight="1" hidden="1">
      <c r="A392" s="395">
        <v>4</v>
      </c>
      <c r="B392" s="396">
        <v>842</v>
      </c>
      <c r="C392" s="583"/>
      <c r="D392" s="474" t="s">
        <v>842</v>
      </c>
      <c r="E392" s="594"/>
      <c r="F392" s="413" t="s">
        <v>843</v>
      </c>
      <c r="G392" s="414">
        <v>8000</v>
      </c>
      <c r="H392" s="399"/>
      <c r="I392" s="415"/>
    </row>
    <row r="393" spans="1:9" s="577" customFormat="1" ht="24.75" customHeight="1" hidden="1">
      <c r="A393" s="459"/>
      <c r="B393" s="460"/>
      <c r="C393" s="575"/>
      <c r="D393" s="461" t="s">
        <v>844</v>
      </c>
      <c r="E393" s="593"/>
      <c r="F393" s="366"/>
      <c r="G393" s="473"/>
      <c r="H393" s="576"/>
      <c r="I393" s="408"/>
    </row>
    <row r="394" spans="1:9" s="577" customFormat="1" ht="21.75" customHeight="1" hidden="1">
      <c r="A394" s="395">
        <v>2</v>
      </c>
      <c r="B394" s="396" t="s">
        <v>845</v>
      </c>
      <c r="C394" s="583"/>
      <c r="D394" s="474" t="s">
        <v>844</v>
      </c>
      <c r="E394" s="594"/>
      <c r="F394" s="413" t="s">
        <v>846</v>
      </c>
      <c r="G394" s="414">
        <v>20000</v>
      </c>
      <c r="H394" s="399"/>
      <c r="I394" s="415"/>
    </row>
    <row r="395" spans="1:9" s="577" customFormat="1" ht="25.5" customHeight="1" hidden="1">
      <c r="A395" s="459"/>
      <c r="B395" s="460"/>
      <c r="C395" s="575"/>
      <c r="D395" s="461" t="s">
        <v>847</v>
      </c>
      <c r="E395" s="466"/>
      <c r="F395" s="366"/>
      <c r="G395" s="473"/>
      <c r="H395" s="576"/>
      <c r="I395" s="408"/>
    </row>
    <row r="396" spans="1:9" s="577" customFormat="1" ht="21.75" customHeight="1" hidden="1">
      <c r="A396" s="369">
        <v>6</v>
      </c>
      <c r="B396" s="370">
        <v>143</v>
      </c>
      <c r="C396" s="579"/>
      <c r="D396" s="372" t="s">
        <v>847</v>
      </c>
      <c r="E396" s="616" t="s">
        <v>848</v>
      </c>
      <c r="F396" s="373" t="s">
        <v>849</v>
      </c>
      <c r="G396" s="374">
        <v>4500</v>
      </c>
      <c r="H396" s="375"/>
      <c r="I396" s="376"/>
    </row>
    <row r="397" spans="1:9" s="577" customFormat="1" ht="21.75" customHeight="1" hidden="1">
      <c r="A397" s="395">
        <v>5</v>
      </c>
      <c r="B397" s="412" t="s">
        <v>850</v>
      </c>
      <c r="C397" s="583"/>
      <c r="D397" s="398" t="s">
        <v>847</v>
      </c>
      <c r="E397" s="617" t="s">
        <v>500</v>
      </c>
      <c r="F397" s="413" t="s">
        <v>851</v>
      </c>
      <c r="G397" s="414">
        <v>6000</v>
      </c>
      <c r="H397" s="399"/>
      <c r="I397" s="415"/>
    </row>
    <row r="398" spans="1:9" s="577" customFormat="1" ht="25.5" customHeight="1" hidden="1">
      <c r="A398" s="459"/>
      <c r="B398" s="460"/>
      <c r="C398" s="575"/>
      <c r="D398" s="461" t="s">
        <v>852</v>
      </c>
      <c r="E398" s="466"/>
      <c r="F398" s="366"/>
      <c r="G398" s="473"/>
      <c r="H398" s="576"/>
      <c r="I398" s="408"/>
    </row>
    <row r="399" spans="1:9" s="577" customFormat="1" ht="21.75" customHeight="1" hidden="1">
      <c r="A399" s="369">
        <v>4</v>
      </c>
      <c r="B399" s="550" t="s">
        <v>853</v>
      </c>
      <c r="C399" s="579"/>
      <c r="D399" s="409" t="s">
        <v>854</v>
      </c>
      <c r="E399" s="616" t="s">
        <v>848</v>
      </c>
      <c r="F399" s="373" t="s">
        <v>855</v>
      </c>
      <c r="G399" s="374">
        <v>4500</v>
      </c>
      <c r="H399" s="375"/>
      <c r="I399" s="376"/>
    </row>
    <row r="400" spans="1:9" s="577" customFormat="1" ht="21.75" customHeight="1" hidden="1">
      <c r="A400" s="395">
        <v>4</v>
      </c>
      <c r="B400" s="412" t="s">
        <v>856</v>
      </c>
      <c r="C400" s="583"/>
      <c r="D400" s="474" t="s">
        <v>854</v>
      </c>
      <c r="E400" s="617" t="s">
        <v>500</v>
      </c>
      <c r="F400" s="413" t="s">
        <v>857</v>
      </c>
      <c r="G400" s="414">
        <v>6000</v>
      </c>
      <c r="H400" s="399"/>
      <c r="I400" s="415"/>
    </row>
    <row r="401" spans="1:9" s="318" customFormat="1" ht="19.5" customHeight="1" hidden="1">
      <c r="A401" s="336">
        <v>1</v>
      </c>
      <c r="B401" s="337" t="s">
        <v>24</v>
      </c>
      <c r="C401" s="432"/>
      <c r="D401" s="433">
        <v>2</v>
      </c>
      <c r="E401" s="434">
        <v>3</v>
      </c>
      <c r="F401" s="435" t="s">
        <v>261</v>
      </c>
      <c r="G401" s="341">
        <v>5</v>
      </c>
      <c r="H401" s="436">
        <v>6</v>
      </c>
      <c r="I401" s="343">
        <v>7</v>
      </c>
    </row>
    <row r="402" spans="1:9" s="590" customFormat="1" ht="21.75" customHeight="1" hidden="1">
      <c r="A402" s="463"/>
      <c r="B402" s="613"/>
      <c r="C402" s="483" t="s">
        <v>858</v>
      </c>
      <c r="D402" s="483"/>
      <c r="E402" s="483"/>
      <c r="F402" s="29"/>
      <c r="G402" s="588"/>
      <c r="H402" s="29"/>
      <c r="I402" s="589"/>
    </row>
    <row r="403" spans="1:9" s="577" customFormat="1" ht="21.75" customHeight="1" hidden="1">
      <c r="A403" s="618"/>
      <c r="B403" s="619"/>
      <c r="C403" s="575"/>
      <c r="D403" s="461" t="s">
        <v>858</v>
      </c>
      <c r="E403" s="620"/>
      <c r="F403" s="366"/>
      <c r="G403" s="365"/>
      <c r="H403" s="576"/>
      <c r="I403" s="408"/>
    </row>
    <row r="404" spans="1:9" s="577" customFormat="1" ht="21.75" customHeight="1" hidden="1">
      <c r="A404" s="369">
        <v>5</v>
      </c>
      <c r="B404" s="370" t="s">
        <v>859</v>
      </c>
      <c r="C404" s="579"/>
      <c r="D404" s="409" t="s">
        <v>860</v>
      </c>
      <c r="E404" s="609"/>
      <c r="F404" s="373" t="s">
        <v>861</v>
      </c>
      <c r="G404" s="374">
        <v>6000</v>
      </c>
      <c r="H404" s="375"/>
      <c r="I404" s="376"/>
    </row>
    <row r="405" spans="1:9" s="577" customFormat="1" ht="21.75" customHeight="1" hidden="1">
      <c r="A405" s="395">
        <v>5</v>
      </c>
      <c r="B405" s="396" t="s">
        <v>862</v>
      </c>
      <c r="C405" s="583"/>
      <c r="D405" s="474" t="s">
        <v>863</v>
      </c>
      <c r="E405" s="621"/>
      <c r="F405" s="413" t="s">
        <v>861</v>
      </c>
      <c r="G405" s="414">
        <v>6000</v>
      </c>
      <c r="H405" s="399"/>
      <c r="I405" s="415"/>
    </row>
    <row r="406" spans="1:9" s="577" customFormat="1" ht="21.75" customHeight="1" hidden="1">
      <c r="A406" s="459"/>
      <c r="B406" s="460"/>
      <c r="C406" s="575"/>
      <c r="D406" s="461" t="s">
        <v>864</v>
      </c>
      <c r="E406" s="620"/>
      <c r="F406" s="366"/>
      <c r="G406" s="462"/>
      <c r="H406" s="576"/>
      <c r="I406" s="408"/>
    </row>
    <row r="407" spans="1:9" s="577" customFormat="1" ht="21.75" customHeight="1" hidden="1">
      <c r="A407" s="369">
        <v>4</v>
      </c>
      <c r="B407" s="370">
        <v>163</v>
      </c>
      <c r="C407" s="579"/>
      <c r="D407" s="409" t="s">
        <v>864</v>
      </c>
      <c r="E407" s="609"/>
      <c r="F407" s="373" t="s">
        <v>865</v>
      </c>
      <c r="G407" s="374">
        <v>10000</v>
      </c>
      <c r="H407" s="375"/>
      <c r="I407" s="376"/>
    </row>
    <row r="408" spans="1:9" s="577" customFormat="1" ht="21.75" customHeight="1" hidden="1">
      <c r="A408" s="395">
        <v>4</v>
      </c>
      <c r="B408" s="396">
        <v>163</v>
      </c>
      <c r="C408" s="583"/>
      <c r="D408" s="398" t="s">
        <v>866</v>
      </c>
      <c r="E408" s="398"/>
      <c r="F408" s="413" t="s">
        <v>865</v>
      </c>
      <c r="G408" s="414">
        <v>10000</v>
      </c>
      <c r="H408" s="399"/>
      <c r="I408" s="415"/>
    </row>
    <row r="409" spans="1:9" s="577" customFormat="1" ht="21.75" customHeight="1" hidden="1">
      <c r="A409" s="459"/>
      <c r="B409" s="460"/>
      <c r="C409" s="575"/>
      <c r="D409" s="476" t="s">
        <v>867</v>
      </c>
      <c r="E409" s="476"/>
      <c r="F409" s="366"/>
      <c r="G409" s="462"/>
      <c r="H409" s="576"/>
      <c r="I409" s="408"/>
    </row>
    <row r="410" spans="1:9" s="577" customFormat="1" ht="21.75" customHeight="1" hidden="1">
      <c r="A410" s="369">
        <v>4</v>
      </c>
      <c r="B410" s="370" t="s">
        <v>859</v>
      </c>
      <c r="C410" s="579"/>
      <c r="D410" s="372" t="s">
        <v>868</v>
      </c>
      <c r="E410" s="372"/>
      <c r="F410" s="373" t="s">
        <v>869</v>
      </c>
      <c r="G410" s="374">
        <v>10000</v>
      </c>
      <c r="H410" s="375"/>
      <c r="I410" s="376"/>
    </row>
    <row r="411" spans="1:9" s="577" customFormat="1" ht="21.75" customHeight="1" hidden="1">
      <c r="A411" s="395">
        <v>4</v>
      </c>
      <c r="B411" s="396" t="s">
        <v>862</v>
      </c>
      <c r="C411" s="583"/>
      <c r="D411" s="398" t="s">
        <v>870</v>
      </c>
      <c r="E411" s="398"/>
      <c r="F411" s="413" t="s">
        <v>869</v>
      </c>
      <c r="G411" s="414">
        <v>10000</v>
      </c>
      <c r="H411" s="399"/>
      <c r="I411" s="415"/>
    </row>
    <row r="412" spans="1:9" s="590" customFormat="1" ht="21.75" customHeight="1" hidden="1">
      <c r="A412" s="463"/>
      <c r="B412" s="613"/>
      <c r="C412" s="483" t="s">
        <v>871</v>
      </c>
      <c r="D412" s="483"/>
      <c r="E412" s="483"/>
      <c r="F412" s="29"/>
      <c r="G412" s="588"/>
      <c r="H412" s="29"/>
      <c r="I412" s="589"/>
    </row>
    <row r="413" spans="1:9" s="577" customFormat="1" ht="21.75" customHeight="1" hidden="1">
      <c r="A413" s="614"/>
      <c r="B413" s="615"/>
      <c r="C413" s="575"/>
      <c r="D413" s="461" t="s">
        <v>872</v>
      </c>
      <c r="E413" s="593"/>
      <c r="F413" s="366"/>
      <c r="G413" s="365"/>
      <c r="H413" s="576"/>
      <c r="I413" s="408"/>
    </row>
    <row r="414" spans="1:9" s="577" customFormat="1" ht="21.75" customHeight="1" hidden="1">
      <c r="A414" s="369">
        <v>5</v>
      </c>
      <c r="B414" s="370" t="s">
        <v>873</v>
      </c>
      <c r="C414" s="579"/>
      <c r="D414" s="409" t="s">
        <v>874</v>
      </c>
      <c r="E414" s="595"/>
      <c r="F414" s="373" t="s">
        <v>875</v>
      </c>
      <c r="G414" s="374">
        <v>8000</v>
      </c>
      <c r="H414" s="375"/>
      <c r="I414" s="376"/>
    </row>
    <row r="415" spans="1:9" s="577" customFormat="1" ht="21.75" customHeight="1" hidden="1">
      <c r="A415" s="369">
        <v>5</v>
      </c>
      <c r="B415" s="370">
        <v>444</v>
      </c>
      <c r="C415" s="579"/>
      <c r="D415" s="409" t="s">
        <v>876</v>
      </c>
      <c r="E415" s="595"/>
      <c r="F415" s="373" t="s">
        <v>875</v>
      </c>
      <c r="G415" s="374">
        <v>8000</v>
      </c>
      <c r="H415" s="375"/>
      <c r="I415" s="376"/>
    </row>
    <row r="416" spans="1:9" s="577" customFormat="1" ht="21.75" customHeight="1" hidden="1">
      <c r="A416" s="395">
        <v>5</v>
      </c>
      <c r="B416" s="396">
        <v>445</v>
      </c>
      <c r="C416" s="583"/>
      <c r="D416" s="445" t="s">
        <v>877</v>
      </c>
      <c r="E416" s="445"/>
      <c r="F416" s="413" t="s">
        <v>875</v>
      </c>
      <c r="G416" s="414">
        <v>8000</v>
      </c>
      <c r="H416" s="399"/>
      <c r="I416" s="415"/>
    </row>
    <row r="417" spans="1:9" s="590" customFormat="1" ht="24" customHeight="1">
      <c r="A417" s="463"/>
      <c r="B417" s="622"/>
      <c r="C417" s="465" t="s">
        <v>878</v>
      </c>
      <c r="D417" s="465"/>
      <c r="E417" s="465"/>
      <c r="F417" s="29"/>
      <c r="G417" s="588"/>
      <c r="H417" s="29"/>
      <c r="I417" s="589"/>
    </row>
    <row r="418" spans="1:9" s="577" customFormat="1" ht="15.75" customHeight="1">
      <c r="A418" s="591"/>
      <c r="B418" s="592"/>
      <c r="C418" s="575"/>
      <c r="D418" s="623" t="s">
        <v>879</v>
      </c>
      <c r="E418" s="624" t="s">
        <v>880</v>
      </c>
      <c r="F418" s="366"/>
      <c r="G418" s="365"/>
      <c r="H418" s="576"/>
      <c r="I418" s="408"/>
    </row>
    <row r="419" spans="1:9" s="577" customFormat="1" ht="19.5" customHeight="1">
      <c r="A419" s="395">
        <v>6</v>
      </c>
      <c r="B419" s="396">
        <v>318</v>
      </c>
      <c r="C419" s="583"/>
      <c r="D419" s="474" t="s">
        <v>881</v>
      </c>
      <c r="E419" s="594"/>
      <c r="F419" s="413" t="s">
        <v>882</v>
      </c>
      <c r="G419" s="414">
        <v>9000</v>
      </c>
      <c r="H419" s="399"/>
      <c r="I419" s="415"/>
    </row>
    <row r="420" spans="1:9" s="577" customFormat="1" ht="19.5" customHeight="1" hidden="1">
      <c r="A420" s="591"/>
      <c r="B420" s="592"/>
      <c r="C420" s="575"/>
      <c r="D420" s="405" t="s">
        <v>879</v>
      </c>
      <c r="E420" s="593" t="s">
        <v>495</v>
      </c>
      <c r="F420" s="366"/>
      <c r="G420" s="365"/>
      <c r="H420" s="576"/>
      <c r="I420" s="408"/>
    </row>
    <row r="421" spans="1:9" s="577" customFormat="1" ht="19.5" customHeight="1" hidden="1">
      <c r="A421" s="369">
        <v>7</v>
      </c>
      <c r="B421" s="370">
        <v>305</v>
      </c>
      <c r="C421" s="579"/>
      <c r="D421" s="409" t="s">
        <v>883</v>
      </c>
      <c r="E421" s="595"/>
      <c r="F421" s="373" t="s">
        <v>884</v>
      </c>
      <c r="G421" s="374">
        <v>6000</v>
      </c>
      <c r="H421" s="375"/>
      <c r="I421" s="376"/>
    </row>
    <row r="422" spans="1:9" s="577" customFormat="1" ht="19.5" customHeight="1" hidden="1">
      <c r="A422" s="369">
        <v>6</v>
      </c>
      <c r="B422" s="370">
        <v>321</v>
      </c>
      <c r="C422" s="579"/>
      <c r="D422" s="409" t="s">
        <v>885</v>
      </c>
      <c r="E422" s="595"/>
      <c r="F422" s="373" t="s">
        <v>884</v>
      </c>
      <c r="G422" s="374">
        <v>6000</v>
      </c>
      <c r="H422" s="375"/>
      <c r="I422" s="376"/>
    </row>
    <row r="423" spans="1:9" s="577" customFormat="1" ht="19.5" customHeight="1" hidden="1">
      <c r="A423" s="369">
        <v>7</v>
      </c>
      <c r="B423" s="394" t="s">
        <v>886</v>
      </c>
      <c r="C423" s="579"/>
      <c r="D423" s="409" t="s">
        <v>887</v>
      </c>
      <c r="E423" s="595"/>
      <c r="F423" s="373" t="s">
        <v>884</v>
      </c>
      <c r="G423" s="374">
        <v>6000</v>
      </c>
      <c r="H423" s="375"/>
      <c r="I423" s="376"/>
    </row>
    <row r="424" spans="1:9" s="577" customFormat="1" ht="19.5" customHeight="1" hidden="1">
      <c r="A424" s="395">
        <v>7</v>
      </c>
      <c r="B424" s="396">
        <v>318</v>
      </c>
      <c r="C424" s="583"/>
      <c r="D424" s="474" t="s">
        <v>888</v>
      </c>
      <c r="E424" s="594"/>
      <c r="F424" s="413" t="s">
        <v>884</v>
      </c>
      <c r="G424" s="414">
        <v>6000</v>
      </c>
      <c r="H424" s="399"/>
      <c r="I424" s="415"/>
    </row>
    <row r="425" spans="1:9" s="577" customFormat="1" ht="19.5" customHeight="1" hidden="1">
      <c r="A425" s="459"/>
      <c r="B425" s="460"/>
      <c r="C425" s="575"/>
      <c r="D425" s="481" t="s">
        <v>889</v>
      </c>
      <c r="E425" s="625"/>
      <c r="F425" s="366"/>
      <c r="G425" s="473"/>
      <c r="H425" s="576"/>
      <c r="I425" s="408"/>
    </row>
    <row r="426" spans="1:9" s="577" customFormat="1" ht="19.5" customHeight="1" hidden="1">
      <c r="A426" s="369">
        <v>4</v>
      </c>
      <c r="B426" s="550" t="s">
        <v>890</v>
      </c>
      <c r="C426" s="579"/>
      <c r="D426" s="559" t="s">
        <v>891</v>
      </c>
      <c r="E426" s="626" t="s">
        <v>691</v>
      </c>
      <c r="F426" s="373" t="s">
        <v>892</v>
      </c>
      <c r="G426" s="374">
        <v>10000</v>
      </c>
      <c r="H426" s="375"/>
      <c r="I426" s="376"/>
    </row>
    <row r="427" spans="1:9" s="577" customFormat="1" ht="19.5" customHeight="1" hidden="1">
      <c r="A427" s="578">
        <v>5</v>
      </c>
      <c r="B427" s="550" t="s">
        <v>893</v>
      </c>
      <c r="C427" s="579"/>
      <c r="D427" s="559" t="s">
        <v>889</v>
      </c>
      <c r="E427" s="626" t="s">
        <v>694</v>
      </c>
      <c r="F427" s="373" t="s">
        <v>894</v>
      </c>
      <c r="G427" s="374">
        <v>6000</v>
      </c>
      <c r="H427" s="375"/>
      <c r="I427" s="376"/>
    </row>
    <row r="428" spans="1:9" s="577" customFormat="1" ht="19.5" customHeight="1" hidden="1">
      <c r="A428" s="578">
        <v>5</v>
      </c>
      <c r="B428" s="550" t="s">
        <v>895</v>
      </c>
      <c r="C428" s="579"/>
      <c r="D428" s="559" t="s">
        <v>889</v>
      </c>
      <c r="E428" s="626" t="s">
        <v>896</v>
      </c>
      <c r="F428" s="373" t="s">
        <v>897</v>
      </c>
      <c r="G428" s="374">
        <v>6000</v>
      </c>
      <c r="H428" s="375"/>
      <c r="I428" s="376"/>
    </row>
    <row r="429" spans="1:9" s="577" customFormat="1" ht="19.5" customHeight="1" hidden="1">
      <c r="A429" s="571">
        <v>5</v>
      </c>
      <c r="B429" s="572" t="s">
        <v>898</v>
      </c>
      <c r="C429" s="583"/>
      <c r="D429" s="562" t="s">
        <v>889</v>
      </c>
      <c r="E429" s="563" t="s">
        <v>899</v>
      </c>
      <c r="F429" s="413" t="s">
        <v>900</v>
      </c>
      <c r="G429" s="414">
        <v>4500</v>
      </c>
      <c r="H429" s="399"/>
      <c r="I429" s="415"/>
    </row>
    <row r="430" spans="1:9" s="577" customFormat="1" ht="19.5" customHeight="1" hidden="1">
      <c r="A430" s="591"/>
      <c r="B430" s="592"/>
      <c r="C430" s="575"/>
      <c r="D430" s="449" t="s">
        <v>901</v>
      </c>
      <c r="E430" s="593"/>
      <c r="F430" s="366"/>
      <c r="G430" s="462"/>
      <c r="H430" s="576"/>
      <c r="I430" s="408"/>
    </row>
    <row r="431" spans="1:9" s="577" customFormat="1" ht="19.5" customHeight="1" hidden="1">
      <c r="A431" s="369">
        <v>4</v>
      </c>
      <c r="B431" s="370">
        <v>331</v>
      </c>
      <c r="C431" s="579"/>
      <c r="D431" s="409" t="s">
        <v>902</v>
      </c>
      <c r="E431" s="595"/>
      <c r="F431" s="373" t="s">
        <v>903</v>
      </c>
      <c r="G431" s="374">
        <v>8000</v>
      </c>
      <c r="H431" s="375"/>
      <c r="I431" s="376"/>
    </row>
    <row r="432" spans="1:9" s="577" customFormat="1" ht="19.5" customHeight="1" hidden="1">
      <c r="A432" s="395">
        <v>5</v>
      </c>
      <c r="B432" s="396">
        <v>306</v>
      </c>
      <c r="C432" s="583"/>
      <c r="D432" s="474" t="s">
        <v>904</v>
      </c>
      <c r="E432" s="594"/>
      <c r="F432" s="413" t="s">
        <v>903</v>
      </c>
      <c r="G432" s="414">
        <v>8000</v>
      </c>
      <c r="H432" s="399"/>
      <c r="I432" s="415"/>
    </row>
    <row r="433" spans="1:9" s="577" customFormat="1" ht="19.5" customHeight="1" hidden="1">
      <c r="A433" s="591"/>
      <c r="B433" s="592"/>
      <c r="C433" s="575"/>
      <c r="D433" s="449" t="s">
        <v>905</v>
      </c>
      <c r="E433" s="593"/>
      <c r="F433" s="366"/>
      <c r="G433" s="462"/>
      <c r="H433" s="576"/>
      <c r="I433" s="408"/>
    </row>
    <row r="434" spans="1:9" s="577" customFormat="1" ht="19.5" customHeight="1" hidden="1">
      <c r="A434" s="395">
        <v>3</v>
      </c>
      <c r="B434" s="396">
        <v>332</v>
      </c>
      <c r="C434" s="583"/>
      <c r="D434" s="474" t="s">
        <v>906</v>
      </c>
      <c r="E434" s="594"/>
      <c r="F434" s="413" t="s">
        <v>907</v>
      </c>
      <c r="G434" s="414">
        <v>9500</v>
      </c>
      <c r="H434" s="399"/>
      <c r="I434" s="415"/>
    </row>
    <row r="435" spans="1:9" s="577" customFormat="1" ht="21.75" customHeight="1">
      <c r="A435" s="591"/>
      <c r="B435" s="592"/>
      <c r="C435" s="575"/>
      <c r="D435" s="405" t="s">
        <v>908</v>
      </c>
      <c r="E435" s="593"/>
      <c r="F435" s="366"/>
      <c r="G435" s="462"/>
      <c r="H435" s="576"/>
      <c r="I435" s="408"/>
    </row>
    <row r="436" spans="1:9" s="577" customFormat="1" ht="19.5" customHeight="1" hidden="1">
      <c r="A436" s="369">
        <v>5</v>
      </c>
      <c r="B436" s="370">
        <v>308</v>
      </c>
      <c r="C436" s="579"/>
      <c r="D436" s="409" t="s">
        <v>909</v>
      </c>
      <c r="E436" s="595"/>
      <c r="F436" s="373" t="s">
        <v>910</v>
      </c>
      <c r="G436" s="374">
        <v>6000</v>
      </c>
      <c r="H436" s="375"/>
      <c r="I436" s="376"/>
    </row>
    <row r="437" spans="1:9" s="577" customFormat="1" ht="19.5" customHeight="1" hidden="1">
      <c r="A437" s="369">
        <v>5</v>
      </c>
      <c r="B437" s="370">
        <v>307</v>
      </c>
      <c r="C437" s="579"/>
      <c r="D437" s="409" t="s">
        <v>911</v>
      </c>
      <c r="E437" s="595"/>
      <c r="F437" s="373" t="s">
        <v>910</v>
      </c>
      <c r="G437" s="374">
        <v>6000</v>
      </c>
      <c r="H437" s="375"/>
      <c r="I437" s="376"/>
    </row>
    <row r="438" spans="1:9" s="577" customFormat="1" ht="19.5" customHeight="1">
      <c r="A438" s="379">
        <v>6</v>
      </c>
      <c r="B438" s="380"/>
      <c r="C438" s="627"/>
      <c r="D438" s="471" t="s">
        <v>912</v>
      </c>
      <c r="E438" s="626" t="s">
        <v>694</v>
      </c>
      <c r="F438" s="373" t="s">
        <v>910</v>
      </c>
      <c r="G438" s="374">
        <v>6000</v>
      </c>
      <c r="H438" s="385"/>
      <c r="I438" s="386"/>
    </row>
    <row r="439" spans="1:9" s="577" customFormat="1" ht="19.5" customHeight="1" hidden="1">
      <c r="A439" s="395">
        <v>5</v>
      </c>
      <c r="B439" s="396">
        <v>309</v>
      </c>
      <c r="C439" s="583"/>
      <c r="D439" s="474" t="s">
        <v>913</v>
      </c>
      <c r="E439" s="594"/>
      <c r="F439" s="413" t="s">
        <v>910</v>
      </c>
      <c r="G439" s="414">
        <v>6000</v>
      </c>
      <c r="H439" s="399"/>
      <c r="I439" s="415"/>
    </row>
    <row r="440" spans="1:9" s="577" customFormat="1" ht="19.5" customHeight="1" hidden="1">
      <c r="A440" s="628"/>
      <c r="B440" s="423"/>
      <c r="D440" s="440" t="s">
        <v>914</v>
      </c>
      <c r="E440" s="629"/>
      <c r="F440" s="420"/>
      <c r="G440" s="630"/>
      <c r="H440" s="631"/>
      <c r="I440" s="443"/>
    </row>
    <row r="441" spans="1:9" s="577" customFormat="1" ht="19.5" customHeight="1" hidden="1">
      <c r="A441" s="379">
        <v>6</v>
      </c>
      <c r="B441" s="417">
        <v>311</v>
      </c>
      <c r="D441" s="471" t="s">
        <v>915</v>
      </c>
      <c r="E441" s="632"/>
      <c r="F441" s="539">
        <v>1509</v>
      </c>
      <c r="G441" s="384">
        <v>8000</v>
      </c>
      <c r="H441" s="385"/>
      <c r="I441" s="386"/>
    </row>
    <row r="442" spans="1:9" s="577" customFormat="1" ht="19.5" customHeight="1" hidden="1">
      <c r="A442" s="459"/>
      <c r="B442" s="460"/>
      <c r="C442" s="575"/>
      <c r="D442" s="461" t="s">
        <v>916</v>
      </c>
      <c r="E442" s="593"/>
      <c r="F442" s="366"/>
      <c r="G442" s="365"/>
      <c r="H442" s="576"/>
      <c r="I442" s="408"/>
    </row>
    <row r="443" spans="1:9" s="577" customFormat="1" ht="19.5" customHeight="1" hidden="1">
      <c r="A443" s="369">
        <v>6</v>
      </c>
      <c r="B443" s="370">
        <v>329</v>
      </c>
      <c r="C443" s="579"/>
      <c r="D443" s="409" t="s">
        <v>917</v>
      </c>
      <c r="E443" s="595"/>
      <c r="F443" s="373" t="s">
        <v>918</v>
      </c>
      <c r="G443" s="374">
        <v>6000</v>
      </c>
      <c r="H443" s="375"/>
      <c r="I443" s="376"/>
    </row>
    <row r="444" spans="1:9" s="577" customFormat="1" ht="19.5" customHeight="1" hidden="1">
      <c r="A444" s="369">
        <v>6</v>
      </c>
      <c r="B444" s="370">
        <v>330</v>
      </c>
      <c r="C444" s="579"/>
      <c r="D444" s="409" t="s">
        <v>919</v>
      </c>
      <c r="E444" s="633"/>
      <c r="F444" s="373" t="s">
        <v>918</v>
      </c>
      <c r="G444" s="374">
        <v>6000</v>
      </c>
      <c r="H444" s="375"/>
      <c r="I444" s="376"/>
    </row>
    <row r="445" spans="1:9" s="577" customFormat="1" ht="19.5" customHeight="1" hidden="1">
      <c r="A445" s="369">
        <v>6</v>
      </c>
      <c r="B445" s="370">
        <v>323</v>
      </c>
      <c r="C445" s="579"/>
      <c r="D445" s="409" t="s">
        <v>920</v>
      </c>
      <c r="E445" s="595"/>
      <c r="F445" s="373" t="s">
        <v>918</v>
      </c>
      <c r="G445" s="374">
        <v>6000</v>
      </c>
      <c r="H445" s="375"/>
      <c r="I445" s="376"/>
    </row>
    <row r="446" spans="1:9" s="577" customFormat="1" ht="19.5" customHeight="1" hidden="1">
      <c r="A446" s="395">
        <v>6</v>
      </c>
      <c r="B446" s="396">
        <v>326</v>
      </c>
      <c r="C446" s="583"/>
      <c r="D446" s="474" t="s">
        <v>921</v>
      </c>
      <c r="E446" s="594"/>
      <c r="F446" s="413" t="s">
        <v>918</v>
      </c>
      <c r="G446" s="414">
        <v>6000</v>
      </c>
      <c r="H446" s="399"/>
      <c r="I446" s="415"/>
    </row>
    <row r="447" spans="1:9" s="577" customFormat="1" ht="19.5" customHeight="1" hidden="1">
      <c r="A447" s="459"/>
      <c r="B447" s="460"/>
      <c r="C447" s="575"/>
      <c r="D447" s="461" t="s">
        <v>922</v>
      </c>
      <c r="E447" s="466"/>
      <c r="F447" s="366"/>
      <c r="G447" s="365"/>
      <c r="H447" s="576"/>
      <c r="I447" s="408"/>
    </row>
    <row r="448" spans="1:9" s="577" customFormat="1" ht="19.5" customHeight="1" hidden="1">
      <c r="A448" s="395">
        <v>5</v>
      </c>
      <c r="B448" s="396">
        <v>350</v>
      </c>
      <c r="C448" s="583"/>
      <c r="D448" s="474" t="s">
        <v>922</v>
      </c>
      <c r="E448" s="594"/>
      <c r="F448" s="413" t="s">
        <v>923</v>
      </c>
      <c r="G448" s="414">
        <v>6000</v>
      </c>
      <c r="H448" s="399"/>
      <c r="I448" s="415"/>
    </row>
    <row r="449" spans="1:9" s="577" customFormat="1" ht="18.75" customHeight="1">
      <c r="A449" s="634"/>
      <c r="B449" s="635"/>
      <c r="C449" s="575"/>
      <c r="D449" s="461" t="s">
        <v>924</v>
      </c>
      <c r="E449" s="593"/>
      <c r="F449" s="366"/>
      <c r="G449" s="365"/>
      <c r="H449" s="576"/>
      <c r="I449" s="408"/>
    </row>
    <row r="450" spans="1:9" s="577" customFormat="1" ht="19.5" customHeight="1" hidden="1">
      <c r="A450" s="369">
        <v>7</v>
      </c>
      <c r="B450" s="370">
        <v>317</v>
      </c>
      <c r="C450" s="579"/>
      <c r="D450" s="409" t="s">
        <v>925</v>
      </c>
      <c r="E450" s="595"/>
      <c r="F450" s="373" t="s">
        <v>926</v>
      </c>
      <c r="G450" s="374">
        <v>6000</v>
      </c>
      <c r="H450" s="375"/>
      <c r="I450" s="376"/>
    </row>
    <row r="451" spans="1:9" s="577" customFormat="1" ht="19.5" customHeight="1" hidden="1">
      <c r="A451" s="369">
        <v>7</v>
      </c>
      <c r="B451" s="370">
        <v>314</v>
      </c>
      <c r="C451" s="579"/>
      <c r="D451" s="409" t="s">
        <v>927</v>
      </c>
      <c r="E451" s="595"/>
      <c r="F451" s="373" t="s">
        <v>926</v>
      </c>
      <c r="G451" s="374">
        <v>6000</v>
      </c>
      <c r="H451" s="375"/>
      <c r="I451" s="376"/>
    </row>
    <row r="452" spans="1:9" s="318" customFormat="1" ht="19.5" customHeight="1" hidden="1">
      <c r="A452" s="336">
        <v>1</v>
      </c>
      <c r="B452" s="337" t="s">
        <v>24</v>
      </c>
      <c r="C452" s="432"/>
      <c r="D452" s="433">
        <v>2</v>
      </c>
      <c r="E452" s="434">
        <v>3</v>
      </c>
      <c r="F452" s="435" t="s">
        <v>261</v>
      </c>
      <c r="G452" s="341">
        <v>5</v>
      </c>
      <c r="H452" s="436">
        <v>6</v>
      </c>
      <c r="I452" s="343">
        <v>7</v>
      </c>
    </row>
    <row r="453" spans="1:9" s="577" customFormat="1" ht="19.5" customHeight="1" hidden="1">
      <c r="A453" s="369">
        <v>7</v>
      </c>
      <c r="B453" s="370" t="s">
        <v>928</v>
      </c>
      <c r="C453" s="579"/>
      <c r="D453" s="409" t="s">
        <v>929</v>
      </c>
      <c r="E453" s="595"/>
      <c r="F453" s="373" t="s">
        <v>926</v>
      </c>
      <c r="G453" s="374">
        <v>6000</v>
      </c>
      <c r="H453" s="375"/>
      <c r="I453" s="376"/>
    </row>
    <row r="454" spans="1:9" s="577" customFormat="1" ht="19.5" customHeight="1" hidden="1">
      <c r="A454" s="369">
        <v>6</v>
      </c>
      <c r="B454" s="370" t="s">
        <v>930</v>
      </c>
      <c r="C454" s="579"/>
      <c r="D454" s="409" t="s">
        <v>931</v>
      </c>
      <c r="E454" s="595"/>
      <c r="F454" s="373" t="s">
        <v>926</v>
      </c>
      <c r="G454" s="374">
        <v>6000</v>
      </c>
      <c r="H454" s="375"/>
      <c r="I454" s="376"/>
    </row>
    <row r="455" spans="1:9" s="577" customFormat="1" ht="19.5" customHeight="1" hidden="1">
      <c r="A455" s="369">
        <v>7</v>
      </c>
      <c r="B455" s="370" t="s">
        <v>932</v>
      </c>
      <c r="C455" s="579"/>
      <c r="D455" s="409" t="s">
        <v>933</v>
      </c>
      <c r="E455" s="595"/>
      <c r="F455" s="373" t="s">
        <v>926</v>
      </c>
      <c r="G455" s="374">
        <v>6000</v>
      </c>
      <c r="H455" s="375"/>
      <c r="I455" s="376"/>
    </row>
    <row r="456" spans="1:9" s="577" customFormat="1" ht="19.5" customHeight="1" hidden="1">
      <c r="A456" s="369">
        <v>7</v>
      </c>
      <c r="B456" s="370">
        <v>360</v>
      </c>
      <c r="C456" s="579"/>
      <c r="D456" s="409" t="s">
        <v>934</v>
      </c>
      <c r="E456" s="595"/>
      <c r="F456" s="373" t="s">
        <v>926</v>
      </c>
      <c r="G456" s="374">
        <v>6000</v>
      </c>
      <c r="H456" s="375"/>
      <c r="I456" s="376"/>
    </row>
    <row r="457" spans="1:9" s="577" customFormat="1" ht="19.5" customHeight="1" hidden="1">
      <c r="A457" s="395">
        <v>6</v>
      </c>
      <c r="B457" s="396">
        <v>315</v>
      </c>
      <c r="C457" s="583"/>
      <c r="D457" s="474" t="s">
        <v>935</v>
      </c>
      <c r="E457" s="594"/>
      <c r="F457" s="413" t="s">
        <v>926</v>
      </c>
      <c r="G457" s="414">
        <v>6000</v>
      </c>
      <c r="H457" s="399"/>
      <c r="I457" s="415"/>
    </row>
    <row r="458" spans="1:9" ht="19.5" customHeight="1">
      <c r="A458" s="395">
        <v>6</v>
      </c>
      <c r="B458" s="396">
        <v>315</v>
      </c>
      <c r="C458" s="583"/>
      <c r="D458" s="474" t="s">
        <v>936</v>
      </c>
      <c r="E458" s="594"/>
      <c r="F458" s="413" t="s">
        <v>926</v>
      </c>
      <c r="G458" s="414">
        <v>6000</v>
      </c>
      <c r="H458" s="399"/>
      <c r="I458" s="415"/>
    </row>
    <row r="459" spans="1:9" s="577" customFormat="1" ht="19.5" customHeight="1" hidden="1">
      <c r="A459" s="459"/>
      <c r="B459" s="460"/>
      <c r="C459" s="575"/>
      <c r="D459" s="481" t="s">
        <v>937</v>
      </c>
      <c r="E459" s="636"/>
      <c r="F459" s="366"/>
      <c r="G459" s="365"/>
      <c r="H459" s="576"/>
      <c r="I459" s="408"/>
    </row>
    <row r="460" spans="1:9" s="577" customFormat="1" ht="19.5" customHeight="1" hidden="1">
      <c r="A460" s="369">
        <v>6</v>
      </c>
      <c r="B460" s="370">
        <v>324</v>
      </c>
      <c r="C460" s="579"/>
      <c r="D460" s="409" t="s">
        <v>938</v>
      </c>
      <c r="E460" s="595"/>
      <c r="F460" s="373" t="s">
        <v>939</v>
      </c>
      <c r="G460" s="374">
        <v>6000</v>
      </c>
      <c r="H460" s="375"/>
      <c r="I460" s="376"/>
    </row>
    <row r="461" spans="1:9" s="577" customFormat="1" ht="19.5" customHeight="1" hidden="1">
      <c r="A461" s="395">
        <v>6</v>
      </c>
      <c r="B461" s="396">
        <v>325</v>
      </c>
      <c r="C461" s="583"/>
      <c r="D461" s="474" t="s">
        <v>940</v>
      </c>
      <c r="E461" s="594"/>
      <c r="F461" s="413" t="s">
        <v>939</v>
      </c>
      <c r="G461" s="414">
        <v>6000</v>
      </c>
      <c r="H461" s="399"/>
      <c r="I461" s="415"/>
    </row>
    <row r="462" spans="1:9" s="577" customFormat="1" ht="19.5" customHeight="1" hidden="1">
      <c r="A462" s="459"/>
      <c r="B462" s="460"/>
      <c r="C462" s="575"/>
      <c r="D462" s="461" t="s">
        <v>941</v>
      </c>
      <c r="E462" s="593"/>
      <c r="F462" s="366"/>
      <c r="G462" s="365"/>
      <c r="H462" s="576"/>
      <c r="I462" s="408"/>
    </row>
    <row r="463" spans="1:9" s="577" customFormat="1" ht="19.5" customHeight="1" hidden="1">
      <c r="A463" s="395">
        <v>7</v>
      </c>
      <c r="B463" s="396">
        <v>328</v>
      </c>
      <c r="C463" s="583"/>
      <c r="D463" s="474" t="s">
        <v>942</v>
      </c>
      <c r="E463" s="594"/>
      <c r="F463" s="413" t="s">
        <v>943</v>
      </c>
      <c r="G463" s="414">
        <v>6000</v>
      </c>
      <c r="H463" s="399"/>
      <c r="I463" s="415"/>
    </row>
    <row r="464" spans="1:9" s="577" customFormat="1" ht="21.75" customHeight="1">
      <c r="A464" s="459"/>
      <c r="B464" s="460"/>
      <c r="C464" s="575"/>
      <c r="D464" s="461" t="s">
        <v>944</v>
      </c>
      <c r="E464" s="593"/>
      <c r="F464" s="366"/>
      <c r="G464" s="365"/>
      <c r="H464" s="576"/>
      <c r="I464" s="408"/>
    </row>
    <row r="465" spans="1:9" s="577" customFormat="1" ht="18" customHeight="1">
      <c r="A465" s="369">
        <v>7</v>
      </c>
      <c r="B465" s="370">
        <v>328</v>
      </c>
      <c r="C465" s="579"/>
      <c r="D465" s="409" t="s">
        <v>945</v>
      </c>
      <c r="E465" s="595"/>
      <c r="F465" s="373" t="s">
        <v>946</v>
      </c>
      <c r="G465" s="374">
        <v>6000</v>
      </c>
      <c r="H465" s="375"/>
      <c r="I465" s="376"/>
    </row>
    <row r="466" spans="1:9" s="577" customFormat="1" ht="19.5" customHeight="1">
      <c r="A466" s="395">
        <v>6</v>
      </c>
      <c r="B466" s="396">
        <v>328</v>
      </c>
      <c r="C466" s="583"/>
      <c r="D466" s="474" t="s">
        <v>947</v>
      </c>
      <c r="E466" s="594"/>
      <c r="F466" s="413" t="s">
        <v>946</v>
      </c>
      <c r="G466" s="414">
        <v>6000</v>
      </c>
      <c r="H466" s="399"/>
      <c r="I466" s="415"/>
    </row>
    <row r="467" spans="1:9" s="577" customFormat="1" ht="26.25" customHeight="1">
      <c r="A467" s="459"/>
      <c r="B467" s="460"/>
      <c r="C467" s="575"/>
      <c r="D467" s="461" t="s">
        <v>948</v>
      </c>
      <c r="E467" s="593"/>
      <c r="F467" s="366"/>
      <c r="G467" s="365"/>
      <c r="H467" s="576"/>
      <c r="I467" s="408"/>
    </row>
    <row r="468" spans="1:9" s="577" customFormat="1" ht="21" customHeight="1">
      <c r="A468" s="395">
        <v>6</v>
      </c>
      <c r="B468" s="396">
        <v>328</v>
      </c>
      <c r="C468" s="583"/>
      <c r="D468" s="474" t="s">
        <v>949</v>
      </c>
      <c r="E468" s="594"/>
      <c r="F468" s="413" t="s">
        <v>950</v>
      </c>
      <c r="G468" s="414">
        <v>6000</v>
      </c>
      <c r="H468" s="399"/>
      <c r="I468" s="415"/>
    </row>
    <row r="469" spans="1:9" s="590" customFormat="1" ht="21" customHeight="1" hidden="1">
      <c r="A469" s="463"/>
      <c r="B469" s="613"/>
      <c r="C469" s="522" t="s">
        <v>951</v>
      </c>
      <c r="D469" s="522"/>
      <c r="E469" s="522"/>
      <c r="F469" s="29"/>
      <c r="G469" s="588"/>
      <c r="H469" s="29"/>
      <c r="I469" s="589"/>
    </row>
    <row r="470" spans="1:9" s="577" customFormat="1" ht="21" customHeight="1" hidden="1">
      <c r="A470" s="459"/>
      <c r="B470" s="460"/>
      <c r="C470" s="575"/>
      <c r="D470" s="637" t="s">
        <v>952</v>
      </c>
      <c r="E470" s="638" t="s">
        <v>495</v>
      </c>
      <c r="F470" s="366"/>
      <c r="G470" s="462"/>
      <c r="H470" s="366"/>
      <c r="I470" s="408"/>
    </row>
    <row r="471" spans="1:9" s="590" customFormat="1" ht="21" customHeight="1" hidden="1">
      <c r="A471" s="395">
        <v>4</v>
      </c>
      <c r="B471" s="396" t="s">
        <v>953</v>
      </c>
      <c r="C471" s="583"/>
      <c r="D471" s="398" t="s">
        <v>954</v>
      </c>
      <c r="E471" s="398"/>
      <c r="F471" s="413" t="s">
        <v>955</v>
      </c>
      <c r="G471" s="414">
        <v>15750</v>
      </c>
      <c r="H471" s="399"/>
      <c r="I471" s="415"/>
    </row>
    <row r="472" spans="1:9" s="590" customFormat="1" ht="21" customHeight="1" hidden="1">
      <c r="A472" s="360"/>
      <c r="B472" s="361"/>
      <c r="C472" s="575"/>
      <c r="D472" s="637" t="s">
        <v>952</v>
      </c>
      <c r="E472" s="639" t="s">
        <v>956</v>
      </c>
      <c r="F472" s="364"/>
      <c r="G472" s="365"/>
      <c r="H472" s="364"/>
      <c r="I472" s="389"/>
    </row>
    <row r="473" spans="1:9" s="590" customFormat="1" ht="21" customHeight="1" hidden="1">
      <c r="A473" s="395">
        <v>4</v>
      </c>
      <c r="B473" s="396" t="s">
        <v>957</v>
      </c>
      <c r="C473" s="583"/>
      <c r="D473" s="398" t="s">
        <v>958</v>
      </c>
      <c r="E473" s="398"/>
      <c r="F473" s="399"/>
      <c r="G473" s="400"/>
      <c r="H473" s="413" t="s">
        <v>959</v>
      </c>
      <c r="I473" s="402">
        <v>17000</v>
      </c>
    </row>
    <row r="474" spans="1:9" s="590" customFormat="1" ht="21" customHeight="1" hidden="1">
      <c r="A474" s="360"/>
      <c r="B474" s="361"/>
      <c r="C474" s="575"/>
      <c r="D474" s="637" t="s">
        <v>952</v>
      </c>
      <c r="E474" s="624" t="s">
        <v>532</v>
      </c>
      <c r="F474" s="364"/>
      <c r="G474" s="365"/>
      <c r="H474" s="366"/>
      <c r="I474" s="367"/>
    </row>
    <row r="475" spans="1:9" s="590" customFormat="1" ht="21" customHeight="1" hidden="1">
      <c r="A475" s="395">
        <v>4</v>
      </c>
      <c r="B475" s="396"/>
      <c r="C475" s="583"/>
      <c r="D475" s="445" t="s">
        <v>960</v>
      </c>
      <c r="E475" s="445"/>
      <c r="F475" s="413" t="s">
        <v>961</v>
      </c>
      <c r="G475" s="402">
        <v>25000</v>
      </c>
      <c r="H475" s="413" t="s">
        <v>962</v>
      </c>
      <c r="I475" s="402">
        <v>25000</v>
      </c>
    </row>
    <row r="476" spans="1:9" s="577" customFormat="1" ht="21" customHeight="1" hidden="1">
      <c r="A476" s="360"/>
      <c r="B476" s="361"/>
      <c r="C476" s="575"/>
      <c r="D476" s="476" t="s">
        <v>963</v>
      </c>
      <c r="E476" s="476"/>
      <c r="F476" s="366"/>
      <c r="G476" s="365"/>
      <c r="H476" s="576"/>
      <c r="I476" s="408"/>
    </row>
    <row r="477" spans="1:9" s="577" customFormat="1" ht="21" customHeight="1" hidden="1">
      <c r="A477" s="369">
        <v>5</v>
      </c>
      <c r="B477" s="370">
        <v>192</v>
      </c>
      <c r="C477" s="579"/>
      <c r="D477" s="409" t="s">
        <v>964</v>
      </c>
      <c r="E477" s="609"/>
      <c r="F477" s="373" t="s">
        <v>965</v>
      </c>
      <c r="G477" s="374">
        <v>6000</v>
      </c>
      <c r="H477" s="375"/>
      <c r="I477" s="376"/>
    </row>
    <row r="478" spans="1:9" s="577" customFormat="1" ht="21" customHeight="1" hidden="1">
      <c r="A478" s="369">
        <v>6</v>
      </c>
      <c r="B478" s="370">
        <v>327</v>
      </c>
      <c r="C478" s="579"/>
      <c r="D478" s="409" t="s">
        <v>966</v>
      </c>
      <c r="E478" s="609"/>
      <c r="F478" s="373" t="s">
        <v>965</v>
      </c>
      <c r="G478" s="374">
        <v>6000</v>
      </c>
      <c r="H478" s="375"/>
      <c r="I478" s="376"/>
    </row>
    <row r="479" spans="1:9" s="577" customFormat="1" ht="21" customHeight="1" hidden="1">
      <c r="A479" s="369">
        <v>5</v>
      </c>
      <c r="B479" s="370" t="s">
        <v>967</v>
      </c>
      <c r="C479" s="579"/>
      <c r="D479" s="409" t="s">
        <v>968</v>
      </c>
      <c r="E479" s="609"/>
      <c r="F479" s="373" t="s">
        <v>965</v>
      </c>
      <c r="G479" s="374">
        <v>6000</v>
      </c>
      <c r="H479" s="375"/>
      <c r="I479" s="376"/>
    </row>
    <row r="480" spans="1:9" s="577" customFormat="1" ht="21" customHeight="1" hidden="1">
      <c r="A480" s="369">
        <v>4</v>
      </c>
      <c r="B480" s="370" t="s">
        <v>969</v>
      </c>
      <c r="C480" s="579"/>
      <c r="D480" s="409" t="s">
        <v>970</v>
      </c>
      <c r="E480" s="609"/>
      <c r="F480" s="373" t="s">
        <v>965</v>
      </c>
      <c r="G480" s="374">
        <v>6000</v>
      </c>
      <c r="H480" s="375"/>
      <c r="I480" s="376"/>
    </row>
    <row r="481" spans="1:9" s="577" customFormat="1" ht="21" customHeight="1" hidden="1">
      <c r="A481" s="395">
        <v>4</v>
      </c>
      <c r="B481" s="396">
        <v>296</v>
      </c>
      <c r="C481" s="583"/>
      <c r="D481" s="474" t="s">
        <v>971</v>
      </c>
      <c r="E481" s="621"/>
      <c r="F481" s="413" t="s">
        <v>965</v>
      </c>
      <c r="G481" s="414">
        <v>6000</v>
      </c>
      <c r="H481" s="399"/>
      <c r="I481" s="415"/>
    </row>
    <row r="482" spans="1:9" s="577" customFormat="1" ht="21" customHeight="1" hidden="1">
      <c r="A482" s="360"/>
      <c r="B482" s="361"/>
      <c r="C482" s="640"/>
      <c r="D482" s="597" t="s">
        <v>972</v>
      </c>
      <c r="E482" s="597"/>
      <c r="F482" s="366"/>
      <c r="G482" s="641"/>
      <c r="H482" s="576"/>
      <c r="I482" s="642"/>
    </row>
    <row r="483" spans="1:9" ht="21" customHeight="1" hidden="1">
      <c r="A483" s="643">
        <v>4</v>
      </c>
      <c r="B483" s="644">
        <v>202</v>
      </c>
      <c r="C483" s="645"/>
      <c r="D483" s="445" t="s">
        <v>973</v>
      </c>
      <c r="E483" s="445"/>
      <c r="F483" s="646" t="s">
        <v>974</v>
      </c>
      <c r="G483" s="414">
        <v>12000</v>
      </c>
      <c r="H483" s="647"/>
      <c r="I483" s="415"/>
    </row>
    <row r="484" spans="1:9" ht="21" customHeight="1" hidden="1">
      <c r="A484" s="648"/>
      <c r="B484" s="649"/>
      <c r="C484" s="650"/>
      <c r="D484" s="461" t="s">
        <v>975</v>
      </c>
      <c r="E484" s="593"/>
      <c r="F484" s="651"/>
      <c r="G484" s="365"/>
      <c r="H484" s="652"/>
      <c r="I484" s="408" t="s">
        <v>976</v>
      </c>
    </row>
    <row r="485" spans="1:9" ht="21" customHeight="1" hidden="1">
      <c r="A485" s="643">
        <v>5</v>
      </c>
      <c r="B485" s="644">
        <v>191</v>
      </c>
      <c r="C485" s="645"/>
      <c r="D485" s="474" t="s">
        <v>975</v>
      </c>
      <c r="E485" s="594"/>
      <c r="F485" s="646" t="s">
        <v>977</v>
      </c>
      <c r="G485" s="414">
        <v>12000</v>
      </c>
      <c r="H485" s="647"/>
      <c r="I485" s="415"/>
    </row>
    <row r="486" spans="1:9" ht="21" customHeight="1" hidden="1">
      <c r="A486" s="653"/>
      <c r="B486" s="654"/>
      <c r="C486" s="650"/>
      <c r="D486" s="461" t="s">
        <v>978</v>
      </c>
      <c r="E486" s="593"/>
      <c r="F486" s="651"/>
      <c r="G486" s="473"/>
      <c r="H486" s="652"/>
      <c r="I486" s="408"/>
    </row>
    <row r="487" spans="1:9" ht="21" customHeight="1" hidden="1">
      <c r="A487" s="643">
        <v>7</v>
      </c>
      <c r="B487" s="644">
        <v>204</v>
      </c>
      <c r="C487" s="645"/>
      <c r="D487" s="474" t="s">
        <v>978</v>
      </c>
      <c r="E487" s="594"/>
      <c r="F487" s="646" t="s">
        <v>979</v>
      </c>
      <c r="G487" s="414">
        <v>4000</v>
      </c>
      <c r="H487" s="647"/>
      <c r="I487" s="415"/>
    </row>
    <row r="488" spans="1:9" s="659" customFormat="1" ht="21" customHeight="1" hidden="1">
      <c r="A488" s="648"/>
      <c r="B488" s="649"/>
      <c r="C488" s="655"/>
      <c r="D488" s="461" t="s">
        <v>980</v>
      </c>
      <c r="E488" s="656"/>
      <c r="F488" s="657"/>
      <c r="G488" s="473"/>
      <c r="H488" s="652"/>
      <c r="I488" s="658"/>
    </row>
    <row r="489" spans="1:9" s="659" customFormat="1" ht="21" customHeight="1" hidden="1">
      <c r="A489" s="660">
        <v>5</v>
      </c>
      <c r="B489" s="661" t="s">
        <v>981</v>
      </c>
      <c r="C489" s="662"/>
      <c r="D489" s="409" t="s">
        <v>982</v>
      </c>
      <c r="E489" s="663" t="s">
        <v>495</v>
      </c>
      <c r="F489" s="664" t="s">
        <v>983</v>
      </c>
      <c r="G489" s="374">
        <v>10000</v>
      </c>
      <c r="H489" s="665"/>
      <c r="I489" s="666"/>
    </row>
    <row r="490" spans="1:9" s="659" customFormat="1" ht="21" customHeight="1" hidden="1">
      <c r="A490" s="660">
        <v>5</v>
      </c>
      <c r="B490" s="661" t="s">
        <v>984</v>
      </c>
      <c r="C490" s="662"/>
      <c r="D490" s="409" t="s">
        <v>985</v>
      </c>
      <c r="E490" s="663" t="s">
        <v>495</v>
      </c>
      <c r="F490" s="664" t="s">
        <v>983</v>
      </c>
      <c r="G490" s="374">
        <v>10000</v>
      </c>
      <c r="H490" s="665"/>
      <c r="I490" s="666"/>
    </row>
    <row r="491" spans="1:9" s="659" customFormat="1" ht="21" customHeight="1" hidden="1">
      <c r="A491" s="660">
        <v>7</v>
      </c>
      <c r="B491" s="661" t="s">
        <v>986</v>
      </c>
      <c r="C491" s="662"/>
      <c r="D491" s="409" t="s">
        <v>987</v>
      </c>
      <c r="E491" s="663" t="s">
        <v>495</v>
      </c>
      <c r="F491" s="664" t="s">
        <v>983</v>
      </c>
      <c r="G491" s="374">
        <v>10000</v>
      </c>
      <c r="H491" s="665"/>
      <c r="I491" s="666"/>
    </row>
    <row r="492" spans="1:9" s="659" customFormat="1" ht="21" customHeight="1" hidden="1">
      <c r="A492" s="660">
        <v>5</v>
      </c>
      <c r="B492" s="661" t="s">
        <v>988</v>
      </c>
      <c r="C492" s="662"/>
      <c r="D492" s="409" t="s">
        <v>989</v>
      </c>
      <c r="E492" s="663" t="s">
        <v>495</v>
      </c>
      <c r="F492" s="664" t="s">
        <v>983</v>
      </c>
      <c r="G492" s="374">
        <v>10000</v>
      </c>
      <c r="H492" s="665"/>
      <c r="I492" s="666"/>
    </row>
    <row r="493" spans="1:9" s="659" customFormat="1" ht="21" customHeight="1" hidden="1">
      <c r="A493" s="643">
        <v>7</v>
      </c>
      <c r="B493" s="644" t="s">
        <v>990</v>
      </c>
      <c r="C493" s="667"/>
      <c r="D493" s="474" t="s">
        <v>991</v>
      </c>
      <c r="E493" s="668" t="s">
        <v>495</v>
      </c>
      <c r="F493" s="646" t="s">
        <v>983</v>
      </c>
      <c r="G493" s="414">
        <v>10000</v>
      </c>
      <c r="H493" s="647"/>
      <c r="I493" s="669"/>
    </row>
    <row r="494" spans="1:9" s="659" customFormat="1" ht="21" customHeight="1" hidden="1">
      <c r="A494" s="648"/>
      <c r="B494" s="670"/>
      <c r="C494" s="655"/>
      <c r="D494" s="461" t="s">
        <v>992</v>
      </c>
      <c r="E494" s="516"/>
      <c r="F494" s="657"/>
      <c r="G494" s="473"/>
      <c r="H494" s="652"/>
      <c r="I494" s="658"/>
    </row>
    <row r="495" spans="1:9" s="659" customFormat="1" ht="21" customHeight="1" hidden="1">
      <c r="A495" s="660">
        <v>4</v>
      </c>
      <c r="B495" s="671" t="s">
        <v>993</v>
      </c>
      <c r="C495" s="662"/>
      <c r="D495" s="409" t="s">
        <v>982</v>
      </c>
      <c r="E495" s="672" t="s">
        <v>956</v>
      </c>
      <c r="F495" s="664" t="s">
        <v>994</v>
      </c>
      <c r="G495" s="374">
        <v>15000</v>
      </c>
      <c r="H495" s="665"/>
      <c r="I495" s="666"/>
    </row>
    <row r="496" spans="1:9" s="659" customFormat="1" ht="21" customHeight="1" hidden="1">
      <c r="A496" s="660">
        <v>4</v>
      </c>
      <c r="B496" s="671" t="s">
        <v>995</v>
      </c>
      <c r="C496" s="662"/>
      <c r="D496" s="409" t="s">
        <v>985</v>
      </c>
      <c r="E496" s="672" t="s">
        <v>956</v>
      </c>
      <c r="F496" s="664" t="s">
        <v>994</v>
      </c>
      <c r="G496" s="374">
        <v>15000</v>
      </c>
      <c r="H496" s="665"/>
      <c r="I496" s="666"/>
    </row>
    <row r="497" spans="1:9" s="659" customFormat="1" ht="21" customHeight="1" hidden="1">
      <c r="A497" s="660">
        <v>4</v>
      </c>
      <c r="B497" s="671" t="s">
        <v>996</v>
      </c>
      <c r="C497" s="662"/>
      <c r="D497" s="409" t="s">
        <v>987</v>
      </c>
      <c r="E497" s="672" t="s">
        <v>956</v>
      </c>
      <c r="F497" s="664" t="s">
        <v>994</v>
      </c>
      <c r="G497" s="374">
        <v>15000</v>
      </c>
      <c r="H497" s="665"/>
      <c r="I497" s="666"/>
    </row>
    <row r="498" spans="1:9" s="659" customFormat="1" ht="21" customHeight="1" hidden="1">
      <c r="A498" s="660">
        <v>4</v>
      </c>
      <c r="B498" s="671" t="s">
        <v>997</v>
      </c>
      <c r="C498" s="662"/>
      <c r="D498" s="409" t="s">
        <v>989</v>
      </c>
      <c r="E498" s="672" t="s">
        <v>956</v>
      </c>
      <c r="F498" s="664" t="s">
        <v>994</v>
      </c>
      <c r="G498" s="374">
        <v>15000</v>
      </c>
      <c r="H498" s="665"/>
      <c r="I498" s="666"/>
    </row>
    <row r="499" spans="1:9" s="659" customFormat="1" ht="21" customHeight="1" hidden="1">
      <c r="A499" s="643">
        <v>4</v>
      </c>
      <c r="B499" s="673" t="s">
        <v>998</v>
      </c>
      <c r="C499" s="667"/>
      <c r="D499" s="474" t="s">
        <v>991</v>
      </c>
      <c r="E499" s="674" t="s">
        <v>956</v>
      </c>
      <c r="F499" s="646" t="s">
        <v>994</v>
      </c>
      <c r="G499" s="414">
        <v>15000</v>
      </c>
      <c r="H499" s="647"/>
      <c r="I499" s="669"/>
    </row>
    <row r="500" spans="1:9" s="659" customFormat="1" ht="21" customHeight="1" hidden="1">
      <c r="A500" s="648"/>
      <c r="B500" s="675"/>
      <c r="C500" s="655"/>
      <c r="D500" s="461" t="s">
        <v>999</v>
      </c>
      <c r="E500" s="676"/>
      <c r="F500" s="657"/>
      <c r="G500" s="473"/>
      <c r="H500" s="652"/>
      <c r="I500" s="658"/>
    </row>
    <row r="501" spans="1:9" s="659" customFormat="1" ht="21" customHeight="1" hidden="1">
      <c r="A501" s="660">
        <v>4</v>
      </c>
      <c r="B501" s="677">
        <v>790</v>
      </c>
      <c r="C501" s="662"/>
      <c r="D501" s="409" t="s">
        <v>982</v>
      </c>
      <c r="E501" s="678" t="s">
        <v>532</v>
      </c>
      <c r="F501" s="373" t="s">
        <v>1000</v>
      </c>
      <c r="G501" s="374">
        <v>20000</v>
      </c>
      <c r="H501" s="665"/>
      <c r="I501" s="666"/>
    </row>
    <row r="502" spans="1:9" s="659" customFormat="1" ht="21" customHeight="1" hidden="1">
      <c r="A502" s="660">
        <v>4</v>
      </c>
      <c r="B502" s="677">
        <v>791</v>
      </c>
      <c r="C502" s="662"/>
      <c r="D502" s="409" t="s">
        <v>985</v>
      </c>
      <c r="E502" s="678" t="s">
        <v>532</v>
      </c>
      <c r="F502" s="373" t="s">
        <v>1000</v>
      </c>
      <c r="G502" s="374">
        <v>20000</v>
      </c>
      <c r="H502" s="665"/>
      <c r="I502" s="666"/>
    </row>
    <row r="503" spans="1:9" s="659" customFormat="1" ht="21" customHeight="1" hidden="1">
      <c r="A503" s="660">
        <v>4</v>
      </c>
      <c r="B503" s="677">
        <v>793</v>
      </c>
      <c r="C503" s="662"/>
      <c r="D503" s="409" t="s">
        <v>987</v>
      </c>
      <c r="E503" s="678" t="s">
        <v>532</v>
      </c>
      <c r="F503" s="373" t="s">
        <v>1000</v>
      </c>
      <c r="G503" s="374">
        <v>20000</v>
      </c>
      <c r="H503" s="665"/>
      <c r="I503" s="666"/>
    </row>
    <row r="504" spans="1:9" s="659" customFormat="1" ht="21" customHeight="1" hidden="1">
      <c r="A504" s="660">
        <v>4</v>
      </c>
      <c r="B504" s="677">
        <v>794</v>
      </c>
      <c r="C504" s="662"/>
      <c r="D504" s="409" t="s">
        <v>989</v>
      </c>
      <c r="E504" s="678" t="s">
        <v>532</v>
      </c>
      <c r="F504" s="373" t="s">
        <v>1000</v>
      </c>
      <c r="G504" s="374">
        <v>20000</v>
      </c>
      <c r="H504" s="665"/>
      <c r="I504" s="666"/>
    </row>
    <row r="505" spans="1:9" s="659" customFormat="1" ht="21" customHeight="1" hidden="1">
      <c r="A505" s="643">
        <v>4</v>
      </c>
      <c r="B505" s="679">
        <v>795</v>
      </c>
      <c r="C505" s="667"/>
      <c r="D505" s="680" t="s">
        <v>991</v>
      </c>
      <c r="E505" s="681" t="s">
        <v>532</v>
      </c>
      <c r="F505" s="413" t="s">
        <v>1000</v>
      </c>
      <c r="G505" s="414">
        <v>20000</v>
      </c>
      <c r="H505" s="647"/>
      <c r="I505" s="669"/>
    </row>
    <row r="506" spans="1:9" s="318" customFormat="1" ht="19.5" customHeight="1" hidden="1">
      <c r="A506" s="336">
        <v>1</v>
      </c>
      <c r="B506" s="337" t="s">
        <v>24</v>
      </c>
      <c r="C506" s="432"/>
      <c r="D506" s="433">
        <v>2</v>
      </c>
      <c r="E506" s="434">
        <v>3</v>
      </c>
      <c r="F506" s="435" t="s">
        <v>261</v>
      </c>
      <c r="G506" s="341">
        <v>5</v>
      </c>
      <c r="H506" s="436">
        <v>6</v>
      </c>
      <c r="I506" s="343">
        <v>7</v>
      </c>
    </row>
    <row r="507" spans="1:9" s="659" customFormat="1" ht="23.25" customHeight="1">
      <c r="A507" s="313"/>
      <c r="B507" s="314"/>
      <c r="C507" s="682"/>
      <c r="D507" s="483" t="s">
        <v>1001</v>
      </c>
      <c r="E507" s="683"/>
      <c r="F507" s="684"/>
      <c r="G507" s="685"/>
      <c r="H507" s="686"/>
      <c r="I507" s="687"/>
    </row>
    <row r="508" spans="1:9" s="577" customFormat="1" ht="19.5" customHeight="1" hidden="1">
      <c r="A508" s="634"/>
      <c r="B508" s="635"/>
      <c r="C508" s="575"/>
      <c r="D508" s="461" t="s">
        <v>1002</v>
      </c>
      <c r="E508" s="593"/>
      <c r="F508" s="366"/>
      <c r="G508" s="473"/>
      <c r="H508" s="576"/>
      <c r="I508" s="408"/>
    </row>
    <row r="509" spans="1:9" s="577" customFormat="1" ht="19.5" customHeight="1" hidden="1">
      <c r="A509" s="395">
        <v>2</v>
      </c>
      <c r="B509" s="396">
        <v>140</v>
      </c>
      <c r="C509" s="583"/>
      <c r="D509" s="474" t="s">
        <v>1002</v>
      </c>
      <c r="E509" s="594"/>
      <c r="F509" s="413" t="s">
        <v>1003</v>
      </c>
      <c r="G509" s="414">
        <v>15750</v>
      </c>
      <c r="H509" s="399"/>
      <c r="I509" s="415"/>
    </row>
    <row r="510" spans="1:9" s="577" customFormat="1" ht="19.5" customHeight="1" hidden="1">
      <c r="A510" s="459"/>
      <c r="B510" s="460"/>
      <c r="C510" s="575"/>
      <c r="D510" s="461" t="s">
        <v>1004</v>
      </c>
      <c r="E510" s="593"/>
      <c r="F510" s="366"/>
      <c r="G510" s="365"/>
      <c r="H510" s="576"/>
      <c r="I510" s="408"/>
    </row>
    <row r="511" spans="1:9" s="577" customFormat="1" ht="19.5" customHeight="1" hidden="1">
      <c r="A511" s="395">
        <v>6</v>
      </c>
      <c r="B511" s="396" t="s">
        <v>1005</v>
      </c>
      <c r="C511" s="583"/>
      <c r="D511" s="474" t="s">
        <v>1004</v>
      </c>
      <c r="E511" s="594"/>
      <c r="F511" s="413" t="s">
        <v>1006</v>
      </c>
      <c r="G511" s="414">
        <v>6000</v>
      </c>
      <c r="H511" s="399"/>
      <c r="I511" s="415"/>
    </row>
    <row r="512" spans="1:9" s="577" customFormat="1" ht="19.5" customHeight="1" hidden="1">
      <c r="A512" s="591"/>
      <c r="B512" s="592"/>
      <c r="C512" s="575"/>
      <c r="D512" s="405" t="s">
        <v>1007</v>
      </c>
      <c r="E512" s="593"/>
      <c r="F512" s="366"/>
      <c r="G512" s="365"/>
      <c r="H512" s="576"/>
      <c r="I512" s="408"/>
    </row>
    <row r="513" spans="1:9" s="577" customFormat="1" ht="19.5" customHeight="1" hidden="1">
      <c r="A513" s="369">
        <v>5</v>
      </c>
      <c r="B513" s="370">
        <v>203</v>
      </c>
      <c r="C513" s="579"/>
      <c r="D513" s="409" t="s">
        <v>1008</v>
      </c>
      <c r="E513" s="595"/>
      <c r="F513" s="373" t="s">
        <v>1009</v>
      </c>
      <c r="G513" s="374">
        <v>6000</v>
      </c>
      <c r="H513" s="375"/>
      <c r="I513" s="376"/>
    </row>
    <row r="514" spans="1:9" s="577" customFormat="1" ht="19.5" customHeight="1" hidden="1">
      <c r="A514" s="395">
        <v>6</v>
      </c>
      <c r="B514" s="396">
        <v>283</v>
      </c>
      <c r="C514" s="583"/>
      <c r="D514" s="474" t="s">
        <v>1010</v>
      </c>
      <c r="E514" s="594"/>
      <c r="F514" s="413" t="s">
        <v>1009</v>
      </c>
      <c r="G514" s="414">
        <v>6000</v>
      </c>
      <c r="H514" s="399"/>
      <c r="I514" s="415"/>
    </row>
    <row r="515" spans="1:9" s="577" customFormat="1" ht="19.5" customHeight="1" hidden="1">
      <c r="A515" s="360"/>
      <c r="B515" s="361"/>
      <c r="C515" s="575"/>
      <c r="D515" s="461" t="s">
        <v>1011</v>
      </c>
      <c r="E515" s="593"/>
      <c r="F515" s="366"/>
      <c r="G515" s="473"/>
      <c r="H515" s="576"/>
      <c r="I515" s="408"/>
    </row>
    <row r="516" spans="1:9" s="590" customFormat="1" ht="19.5" customHeight="1" hidden="1">
      <c r="A516" s="369">
        <v>7</v>
      </c>
      <c r="B516" s="370">
        <v>201</v>
      </c>
      <c r="C516" s="579"/>
      <c r="D516" s="409" t="s">
        <v>1011</v>
      </c>
      <c r="E516" s="595"/>
      <c r="F516" s="373" t="s">
        <v>1012</v>
      </c>
      <c r="G516" s="374">
        <v>4500</v>
      </c>
      <c r="H516" s="375"/>
      <c r="I516" s="376"/>
    </row>
    <row r="517" spans="1:21" s="590" customFormat="1" ht="19.5" customHeight="1" hidden="1">
      <c r="A517" s="395">
        <v>7</v>
      </c>
      <c r="B517" s="396">
        <v>201</v>
      </c>
      <c r="C517" s="583"/>
      <c r="D517" s="474" t="s">
        <v>1013</v>
      </c>
      <c r="E517" s="594"/>
      <c r="F517" s="413" t="s">
        <v>1012</v>
      </c>
      <c r="G517" s="414">
        <v>4500</v>
      </c>
      <c r="H517" s="399"/>
      <c r="I517" s="415"/>
      <c r="U517" s="577"/>
    </row>
    <row r="518" spans="1:9" s="577" customFormat="1" ht="19.5" customHeight="1" hidden="1">
      <c r="A518" s="591"/>
      <c r="B518" s="592"/>
      <c r="C518" s="575"/>
      <c r="D518" s="553" t="s">
        <v>1014</v>
      </c>
      <c r="E518" s="553"/>
      <c r="F518" s="366"/>
      <c r="G518" s="365"/>
      <c r="H518" s="576"/>
      <c r="I518" s="408"/>
    </row>
    <row r="519" spans="1:9" s="577" customFormat="1" ht="19.5" customHeight="1" hidden="1">
      <c r="A519" s="395">
        <v>4</v>
      </c>
      <c r="B519" s="396">
        <v>900</v>
      </c>
      <c r="C519" s="583"/>
      <c r="D519" s="474" t="s">
        <v>1014</v>
      </c>
      <c r="E519" s="594"/>
      <c r="F519" s="413" t="s">
        <v>1015</v>
      </c>
      <c r="G519" s="414">
        <v>10000</v>
      </c>
      <c r="H519" s="399"/>
      <c r="I519" s="415"/>
    </row>
    <row r="520" spans="1:9" s="577" customFormat="1" ht="19.5" customHeight="1" hidden="1">
      <c r="A520" s="591"/>
      <c r="B520" s="592"/>
      <c r="C520" s="575"/>
      <c r="D520" s="623" t="s">
        <v>1016</v>
      </c>
      <c r="E520" s="638" t="s">
        <v>495</v>
      </c>
      <c r="F520" s="366"/>
      <c r="G520" s="365"/>
      <c r="H520" s="576"/>
      <c r="I520" s="408"/>
    </row>
    <row r="521" spans="1:9" s="577" customFormat="1" ht="19.5" customHeight="1" hidden="1">
      <c r="A521" s="395">
        <v>6</v>
      </c>
      <c r="B521" s="396">
        <v>210</v>
      </c>
      <c r="C521" s="583"/>
      <c r="D521" s="474" t="s">
        <v>1016</v>
      </c>
      <c r="E521" s="594"/>
      <c r="F521" s="413" t="s">
        <v>1017</v>
      </c>
      <c r="G521" s="414">
        <v>6000</v>
      </c>
      <c r="H521" s="399"/>
      <c r="I521" s="415"/>
    </row>
    <row r="522" spans="1:9" s="577" customFormat="1" ht="19.5" customHeight="1" hidden="1">
      <c r="A522" s="360"/>
      <c r="B522" s="361"/>
      <c r="C522" s="575"/>
      <c r="D522" s="623" t="s">
        <v>1016</v>
      </c>
      <c r="E522" s="638" t="s">
        <v>956</v>
      </c>
      <c r="F522" s="364"/>
      <c r="G522" s="365"/>
      <c r="H522" s="366"/>
      <c r="I522" s="367"/>
    </row>
    <row r="523" spans="1:9" s="577" customFormat="1" ht="19.5" customHeight="1" hidden="1">
      <c r="A523" s="688">
        <v>4</v>
      </c>
      <c r="B523" s="417"/>
      <c r="C523" s="590"/>
      <c r="D523" s="474" t="s">
        <v>1018</v>
      </c>
      <c r="E523" s="689"/>
      <c r="F523" s="413" t="s">
        <v>1019</v>
      </c>
      <c r="G523" s="690">
        <v>10000</v>
      </c>
      <c r="H523" s="691"/>
      <c r="I523" s="555"/>
    </row>
    <row r="524" spans="1:9" s="577" customFormat="1" ht="21.75" customHeight="1">
      <c r="A524" s="591"/>
      <c r="B524" s="592"/>
      <c r="C524" s="575"/>
      <c r="D524" s="405" t="s">
        <v>1020</v>
      </c>
      <c r="E524" s="593"/>
      <c r="F524" s="366"/>
      <c r="G524" s="365"/>
      <c r="H524" s="576"/>
      <c r="I524" s="408"/>
    </row>
    <row r="525" spans="1:9" s="577" customFormat="1" ht="19.5" customHeight="1" hidden="1">
      <c r="A525" s="395">
        <v>7</v>
      </c>
      <c r="B525" s="396">
        <v>245</v>
      </c>
      <c r="C525" s="583"/>
      <c r="D525" s="474" t="s">
        <v>1020</v>
      </c>
      <c r="E525" s="594"/>
      <c r="F525" s="413" t="s">
        <v>1021</v>
      </c>
      <c r="G525" s="414">
        <v>4500</v>
      </c>
      <c r="H525" s="399"/>
      <c r="I525" s="415"/>
    </row>
    <row r="526" spans="1:9" s="577" customFormat="1" ht="20.25" customHeight="1">
      <c r="A526" s="688">
        <v>7</v>
      </c>
      <c r="B526" s="417"/>
      <c r="C526" s="590"/>
      <c r="D526" s="692" t="s">
        <v>1022</v>
      </c>
      <c r="E526" s="689"/>
      <c r="F526" s="413" t="s">
        <v>1021</v>
      </c>
      <c r="G526" s="414">
        <v>4500</v>
      </c>
      <c r="H526" s="691"/>
      <c r="I526" s="555"/>
    </row>
    <row r="527" spans="1:9" s="577" customFormat="1" ht="19.5" customHeight="1" hidden="1">
      <c r="A527" s="459"/>
      <c r="B527" s="460"/>
      <c r="C527" s="575"/>
      <c r="D527" s="461" t="s">
        <v>1023</v>
      </c>
      <c r="E527" s="593"/>
      <c r="F527" s="366"/>
      <c r="G527" s="365"/>
      <c r="H527" s="576"/>
      <c r="I527" s="408"/>
    </row>
    <row r="528" spans="1:9" s="577" customFormat="1" ht="19.5" customHeight="1" hidden="1">
      <c r="A528" s="395">
        <v>5</v>
      </c>
      <c r="B528" s="396" t="s">
        <v>1024</v>
      </c>
      <c r="C528" s="583"/>
      <c r="D528" s="474" t="s">
        <v>1025</v>
      </c>
      <c r="E528" s="594"/>
      <c r="F528" s="413" t="s">
        <v>1026</v>
      </c>
      <c r="G528" s="414">
        <v>6000</v>
      </c>
      <c r="H528" s="399"/>
      <c r="I528" s="415"/>
    </row>
    <row r="529" spans="1:9" s="577" customFormat="1" ht="19.5" customHeight="1" hidden="1">
      <c r="A529" s="459"/>
      <c r="B529" s="460"/>
      <c r="C529" s="575"/>
      <c r="D529" s="461" t="s">
        <v>1027</v>
      </c>
      <c r="E529" s="593"/>
      <c r="F529" s="366"/>
      <c r="G529" s="365"/>
      <c r="H529" s="576"/>
      <c r="I529" s="408"/>
    </row>
    <row r="530" spans="1:9" s="577" customFormat="1" ht="19.5" customHeight="1" hidden="1">
      <c r="A530" s="395">
        <v>5</v>
      </c>
      <c r="B530" s="396">
        <v>194</v>
      </c>
      <c r="C530" s="583"/>
      <c r="D530" s="474" t="s">
        <v>1028</v>
      </c>
      <c r="E530" s="594"/>
      <c r="F530" s="413" t="s">
        <v>1029</v>
      </c>
      <c r="G530" s="414">
        <v>3500</v>
      </c>
      <c r="H530" s="399"/>
      <c r="I530" s="415"/>
    </row>
    <row r="531" spans="1:9" s="577" customFormat="1" ht="19.5" customHeight="1" hidden="1">
      <c r="A531" s="459"/>
      <c r="B531" s="460"/>
      <c r="C531" s="575"/>
      <c r="D531" s="461" t="s">
        <v>1030</v>
      </c>
      <c r="E531" s="593"/>
      <c r="F531" s="366"/>
      <c r="G531" s="365"/>
      <c r="H531" s="576"/>
      <c r="I531" s="408"/>
    </row>
    <row r="532" spans="1:9" s="577" customFormat="1" ht="19.5" customHeight="1" hidden="1">
      <c r="A532" s="395">
        <v>7</v>
      </c>
      <c r="B532" s="396">
        <v>219</v>
      </c>
      <c r="C532" s="583"/>
      <c r="D532" s="474" t="s">
        <v>1030</v>
      </c>
      <c r="E532" s="594"/>
      <c r="F532" s="413" t="s">
        <v>1031</v>
      </c>
      <c r="G532" s="414">
        <v>4500</v>
      </c>
      <c r="H532" s="399"/>
      <c r="I532" s="415"/>
    </row>
    <row r="533" spans="1:9" s="577" customFormat="1" ht="19.5" customHeight="1" hidden="1">
      <c r="A533" s="459"/>
      <c r="B533" s="460"/>
      <c r="C533" s="575"/>
      <c r="D533" s="461" t="s">
        <v>1032</v>
      </c>
      <c r="E533" s="516"/>
      <c r="F533" s="693"/>
      <c r="G533" s="365"/>
      <c r="H533" s="576"/>
      <c r="I533" s="408"/>
    </row>
    <row r="534" spans="1:9" s="577" customFormat="1" ht="19.5" customHeight="1" hidden="1">
      <c r="A534" s="369">
        <v>6</v>
      </c>
      <c r="B534" s="370">
        <v>220</v>
      </c>
      <c r="C534" s="579"/>
      <c r="D534" s="409" t="s">
        <v>1033</v>
      </c>
      <c r="E534" s="595"/>
      <c r="F534" s="373" t="s">
        <v>1034</v>
      </c>
      <c r="G534" s="374">
        <v>4500</v>
      </c>
      <c r="H534" s="375"/>
      <c r="I534" s="376"/>
    </row>
    <row r="535" spans="1:9" s="577" customFormat="1" ht="19.5" customHeight="1" hidden="1">
      <c r="A535" s="395">
        <v>6</v>
      </c>
      <c r="B535" s="396">
        <v>229</v>
      </c>
      <c r="C535" s="583"/>
      <c r="D535" s="474" t="s">
        <v>1035</v>
      </c>
      <c r="E535" s="594"/>
      <c r="F535" s="413" t="s">
        <v>1034</v>
      </c>
      <c r="G535" s="414">
        <v>4500</v>
      </c>
      <c r="H535" s="399"/>
      <c r="I535" s="415"/>
    </row>
    <row r="536" spans="1:9" s="577" customFormat="1" ht="19.5" customHeight="1" hidden="1">
      <c r="A536" s="459"/>
      <c r="B536" s="460"/>
      <c r="C536" s="575"/>
      <c r="D536" s="461" t="s">
        <v>1036</v>
      </c>
      <c r="E536" s="593"/>
      <c r="F536" s="366"/>
      <c r="G536" s="365"/>
      <c r="H536" s="576"/>
      <c r="I536" s="408"/>
    </row>
    <row r="537" spans="1:9" s="577" customFormat="1" ht="19.5" customHeight="1" hidden="1">
      <c r="A537" s="395">
        <v>4</v>
      </c>
      <c r="B537" s="396">
        <v>227</v>
      </c>
      <c r="C537" s="583"/>
      <c r="D537" s="474" t="s">
        <v>1036</v>
      </c>
      <c r="E537" s="518"/>
      <c r="F537" s="694">
        <v>1553</v>
      </c>
      <c r="G537" s="414">
        <v>6000</v>
      </c>
      <c r="H537" s="399"/>
      <c r="I537" s="415"/>
    </row>
    <row r="538" spans="1:9" s="577" customFormat="1" ht="19.5" customHeight="1" hidden="1">
      <c r="A538" s="459"/>
      <c r="B538" s="460"/>
      <c r="C538" s="575"/>
      <c r="D538" s="461" t="s">
        <v>1037</v>
      </c>
      <c r="E538" s="593"/>
      <c r="F538" s="366"/>
      <c r="G538" s="365"/>
      <c r="H538" s="576"/>
      <c r="I538" s="408"/>
    </row>
    <row r="539" spans="1:9" s="577" customFormat="1" ht="19.5" customHeight="1" hidden="1">
      <c r="A539" s="395">
        <v>4</v>
      </c>
      <c r="B539" s="396">
        <v>168</v>
      </c>
      <c r="C539" s="583"/>
      <c r="D539" s="474" t="s">
        <v>1037</v>
      </c>
      <c r="E539" s="594"/>
      <c r="F539" s="413" t="s">
        <v>1038</v>
      </c>
      <c r="G539" s="414">
        <v>6000</v>
      </c>
      <c r="H539" s="399"/>
      <c r="I539" s="415"/>
    </row>
    <row r="540" spans="1:9" s="577" customFormat="1" ht="19.5" customHeight="1">
      <c r="A540" s="459"/>
      <c r="B540" s="460"/>
      <c r="C540" s="575"/>
      <c r="D540" s="461" t="s">
        <v>1039</v>
      </c>
      <c r="E540" s="593"/>
      <c r="F540" s="366"/>
      <c r="G540" s="473"/>
      <c r="H540" s="576"/>
      <c r="I540" s="408"/>
    </row>
    <row r="541" spans="1:9" s="577" customFormat="1" ht="20.25" customHeight="1">
      <c r="A541" s="395">
        <v>5</v>
      </c>
      <c r="B541" s="396">
        <v>103</v>
      </c>
      <c r="C541" s="583"/>
      <c r="D541" s="398" t="s">
        <v>1040</v>
      </c>
      <c r="E541" s="398"/>
      <c r="F541" s="413" t="s">
        <v>1041</v>
      </c>
      <c r="G541" s="414">
        <v>1500</v>
      </c>
      <c r="H541" s="399"/>
      <c r="I541" s="415"/>
    </row>
    <row r="542" spans="1:9" s="577" customFormat="1" ht="19.5" customHeight="1" hidden="1">
      <c r="A542" s="459"/>
      <c r="B542" s="460"/>
      <c r="C542" s="575"/>
      <c r="D542" s="461" t="s">
        <v>1042</v>
      </c>
      <c r="E542" s="477" t="s">
        <v>495</v>
      </c>
      <c r="F542" s="366"/>
      <c r="G542" s="365"/>
      <c r="H542" s="576"/>
      <c r="I542" s="408"/>
    </row>
    <row r="543" spans="1:9" s="577" customFormat="1" ht="19.5" customHeight="1" hidden="1">
      <c r="A543" s="395">
        <v>5</v>
      </c>
      <c r="B543" s="396" t="s">
        <v>1043</v>
      </c>
      <c r="C543" s="583"/>
      <c r="D543" s="474" t="s">
        <v>1044</v>
      </c>
      <c r="E543" s="475"/>
      <c r="F543" s="413" t="s">
        <v>1045</v>
      </c>
      <c r="G543" s="414">
        <v>4500</v>
      </c>
      <c r="H543" s="399"/>
      <c r="I543" s="415"/>
    </row>
    <row r="544" spans="1:9" s="577" customFormat="1" ht="19.5" customHeight="1" hidden="1">
      <c r="A544" s="695"/>
      <c r="B544" s="479"/>
      <c r="C544" s="696"/>
      <c r="D544" s="697" t="s">
        <v>1042</v>
      </c>
      <c r="E544" s="698" t="s">
        <v>500</v>
      </c>
      <c r="F544" s="554"/>
      <c r="G544" s="699"/>
      <c r="H544" s="700"/>
      <c r="I544" s="701"/>
    </row>
    <row r="545" spans="1:9" s="577" customFormat="1" ht="19.5" customHeight="1" hidden="1">
      <c r="A545" s="702">
        <v>4</v>
      </c>
      <c r="B545" s="703" t="s">
        <v>1046</v>
      </c>
      <c r="C545" s="704"/>
      <c r="D545" s="705" t="s">
        <v>1047</v>
      </c>
      <c r="E545" s="705"/>
      <c r="F545" s="706" t="s">
        <v>1048</v>
      </c>
      <c r="G545" s="707">
        <v>6000</v>
      </c>
      <c r="H545" s="708"/>
      <c r="I545" s="709"/>
    </row>
    <row r="546" spans="1:9" s="577" customFormat="1" ht="19.5" customHeight="1" hidden="1">
      <c r="A546" s="710"/>
      <c r="B546" s="587"/>
      <c r="C546" s="590"/>
      <c r="D546" s="711"/>
      <c r="E546" s="712"/>
      <c r="F546" s="713"/>
      <c r="G546" s="685"/>
      <c r="H546" s="714"/>
      <c r="I546" s="715"/>
    </row>
    <row r="547" spans="1:20" s="590" customFormat="1" ht="18" customHeight="1" hidden="1">
      <c r="A547" s="716" t="s">
        <v>1049</v>
      </c>
      <c r="B547" s="716"/>
      <c r="C547" s="716"/>
      <c r="D547" s="716"/>
      <c r="E547" s="716"/>
      <c r="F547" s="716"/>
      <c r="G547" s="716"/>
      <c r="H547" s="716"/>
      <c r="I547" s="716"/>
      <c r="K547" s="717"/>
      <c r="L547" s="717"/>
      <c r="M547" s="717"/>
      <c r="N547" s="717"/>
      <c r="O547" s="717"/>
      <c r="P547" s="717"/>
      <c r="Q547" s="717"/>
      <c r="R547" s="717"/>
      <c r="S547" s="717"/>
      <c r="T547" s="717"/>
    </row>
    <row r="548" spans="1:20" s="590" customFormat="1" ht="7.5" customHeight="1" hidden="1">
      <c r="A548" s="718"/>
      <c r="B548" s="718"/>
      <c r="C548" s="718"/>
      <c r="D548" s="718"/>
      <c r="E548" s="718"/>
      <c r="F548" s="718"/>
      <c r="G548" s="718"/>
      <c r="H548" s="718"/>
      <c r="I548" s="718"/>
      <c r="K548" s="717"/>
      <c r="L548" s="717"/>
      <c r="M548" s="717"/>
      <c r="N548" s="717"/>
      <c r="O548" s="717"/>
      <c r="P548" s="717"/>
      <c r="Q548" s="717"/>
      <c r="R548" s="717"/>
      <c r="S548" s="717"/>
      <c r="T548" s="717"/>
    </row>
    <row r="549" spans="1:20" s="720" customFormat="1" ht="39.75" customHeight="1" hidden="1">
      <c r="A549" s="719" t="s">
        <v>1050</v>
      </c>
      <c r="B549" s="719"/>
      <c r="C549" s="719"/>
      <c r="D549" s="719"/>
      <c r="E549" s="719"/>
      <c r="F549" s="719"/>
      <c r="G549" s="719"/>
      <c r="H549" s="719"/>
      <c r="I549" s="719"/>
      <c r="K549" s="721"/>
      <c r="L549" s="721"/>
      <c r="M549" s="721"/>
      <c r="N549" s="721"/>
      <c r="O549" s="721"/>
      <c r="P549" s="721"/>
      <c r="Q549" s="721"/>
      <c r="R549" s="721"/>
      <c r="S549" s="721"/>
      <c r="T549" s="721"/>
    </row>
    <row r="550" spans="1:20" s="720" customFormat="1" ht="26.25" customHeight="1" hidden="1">
      <c r="A550" s="719" t="s">
        <v>1051</v>
      </c>
      <c r="B550" s="719"/>
      <c r="C550" s="719"/>
      <c r="D550" s="719"/>
      <c r="E550" s="719"/>
      <c r="F550" s="719"/>
      <c r="G550" s="719"/>
      <c r="H550" s="719"/>
      <c r="I550" s="719"/>
      <c r="K550" s="722"/>
      <c r="L550" s="722"/>
      <c r="M550" s="722"/>
      <c r="N550" s="722"/>
      <c r="O550" s="722"/>
      <c r="P550" s="722"/>
      <c r="Q550" s="722"/>
      <c r="R550" s="722"/>
      <c r="S550" s="722"/>
      <c r="T550" s="722"/>
    </row>
    <row r="551" spans="1:24" s="724" customFormat="1" ht="54" customHeight="1" hidden="1">
      <c r="A551" s="723" t="s">
        <v>1052</v>
      </c>
      <c r="B551" s="723"/>
      <c r="C551" s="723"/>
      <c r="D551" s="723"/>
      <c r="E551" s="723"/>
      <c r="F551" s="723"/>
      <c r="G551" s="723"/>
      <c r="H551" s="723"/>
      <c r="I551" s="723"/>
      <c r="K551" s="725"/>
      <c r="L551" s="725"/>
      <c r="M551" s="725"/>
      <c r="N551" s="725"/>
      <c r="O551" s="725"/>
      <c r="P551" s="725"/>
      <c r="Q551" s="725"/>
      <c r="R551" s="725"/>
      <c r="S551" s="725"/>
      <c r="T551" s="725"/>
      <c r="U551" s="726"/>
      <c r="V551" s="726"/>
      <c r="W551" s="726"/>
      <c r="X551" s="726"/>
    </row>
    <row r="552" spans="1:20" s="724" customFormat="1" ht="39.75" customHeight="1" hidden="1">
      <c r="A552" s="719" t="s">
        <v>1053</v>
      </c>
      <c r="B552" s="719"/>
      <c r="C552" s="719"/>
      <c r="D552" s="719"/>
      <c r="E552" s="719"/>
      <c r="F552" s="719"/>
      <c r="G552" s="719"/>
      <c r="H552" s="719"/>
      <c r="I552" s="719"/>
      <c r="K552" s="727"/>
      <c r="L552" s="727"/>
      <c r="M552" s="727"/>
      <c r="N552" s="727"/>
      <c r="O552" s="727"/>
      <c r="P552" s="727"/>
      <c r="Q552" s="727"/>
      <c r="R552" s="727"/>
      <c r="S552" s="727"/>
      <c r="T552" s="727"/>
    </row>
    <row r="553" spans="1:20" s="724" customFormat="1" ht="30" customHeight="1" hidden="1">
      <c r="A553" s="719" t="s">
        <v>1054</v>
      </c>
      <c r="B553" s="719"/>
      <c r="C553" s="719"/>
      <c r="D553" s="719"/>
      <c r="E553" s="719"/>
      <c r="F553" s="719"/>
      <c r="G553" s="719"/>
      <c r="H553" s="719"/>
      <c r="I553" s="719"/>
      <c r="K553" s="727"/>
      <c r="L553" s="727"/>
      <c r="M553" s="727"/>
      <c r="N553" s="727"/>
      <c r="O553" s="727"/>
      <c r="P553" s="727"/>
      <c r="Q553" s="727"/>
      <c r="R553" s="727"/>
      <c r="S553" s="727"/>
      <c r="T553" s="727"/>
    </row>
    <row r="554" spans="5:9" s="312" customFormat="1" ht="30.75" customHeight="1">
      <c r="E554" s="325"/>
      <c r="I554" s="728"/>
    </row>
    <row r="555" spans="1:9" s="720" customFormat="1" ht="19.5" customHeight="1">
      <c r="A555" s="729"/>
      <c r="B555" s="729"/>
      <c r="D555" s="730"/>
      <c r="E555" s="731"/>
      <c r="F555" s="729"/>
      <c r="G555" s="732"/>
      <c r="H555" s="729"/>
      <c r="I555" s="733"/>
    </row>
    <row r="556" spans="1:9" s="720" customFormat="1" ht="19.5" customHeight="1">
      <c r="A556" s="729"/>
      <c r="B556" s="729"/>
      <c r="D556" s="730"/>
      <c r="E556" s="734"/>
      <c r="F556" s="729"/>
      <c r="G556" s="732"/>
      <c r="H556" s="729"/>
      <c r="I556" s="733"/>
    </row>
    <row r="557" spans="4:9" ht="19.5" customHeight="1">
      <c r="D557" s="735"/>
      <c r="G557" s="736"/>
      <c r="I557" s="737"/>
    </row>
    <row r="558" spans="4:9" ht="19.5" customHeight="1">
      <c r="D558" s="735"/>
      <c r="G558" s="736"/>
      <c r="I558" s="737"/>
    </row>
    <row r="559" spans="4:9" ht="19.5" customHeight="1">
      <c r="D559" s="735"/>
      <c r="G559" s="736"/>
      <c r="I559" s="737"/>
    </row>
    <row r="560" spans="4:9" ht="19.5" customHeight="1">
      <c r="D560" s="735"/>
      <c r="G560" s="736"/>
      <c r="I560" s="737"/>
    </row>
    <row r="561" spans="4:9" ht="19.5" customHeight="1">
      <c r="D561" s="735"/>
      <c r="G561" s="736"/>
      <c r="I561" s="737"/>
    </row>
    <row r="562" spans="4:9" ht="19.5" customHeight="1">
      <c r="D562" s="735"/>
      <c r="G562" s="736"/>
      <c r="I562" s="737"/>
    </row>
    <row r="563" spans="4:9" ht="19.5" customHeight="1">
      <c r="D563" s="735"/>
      <c r="G563" s="736"/>
      <c r="I563" s="737"/>
    </row>
    <row r="564" spans="4:9" ht="19.5" customHeight="1">
      <c r="D564" s="735"/>
      <c r="G564" s="736"/>
      <c r="I564" s="737"/>
    </row>
    <row r="565" spans="4:9" ht="19.5" customHeight="1">
      <c r="D565" s="735"/>
      <c r="G565" s="736"/>
      <c r="I565" s="737"/>
    </row>
    <row r="566" spans="4:9" ht="19.5" customHeight="1">
      <c r="D566" s="735"/>
      <c r="G566" s="736"/>
      <c r="I566" s="737"/>
    </row>
    <row r="567" spans="4:9" ht="19.5" customHeight="1">
      <c r="D567" s="735"/>
      <c r="G567" s="736"/>
      <c r="I567" s="737"/>
    </row>
    <row r="568" spans="4:9" ht="19.5" customHeight="1">
      <c r="D568" s="735"/>
      <c r="G568" s="736"/>
      <c r="I568" s="737"/>
    </row>
    <row r="569" spans="4:9" ht="19.5" customHeight="1">
      <c r="D569" s="735"/>
      <c r="G569" s="736"/>
      <c r="I569" s="737"/>
    </row>
    <row r="570" spans="4:9" ht="19.5" customHeight="1">
      <c r="D570" s="735"/>
      <c r="G570" s="736"/>
      <c r="I570" s="737"/>
    </row>
    <row r="571" spans="4:9" ht="19.5" customHeight="1">
      <c r="D571" s="735"/>
      <c r="G571" s="736"/>
      <c r="I571" s="737"/>
    </row>
    <row r="572" spans="4:9" ht="19.5" customHeight="1">
      <c r="D572" s="735"/>
      <c r="G572" s="736"/>
      <c r="I572" s="737"/>
    </row>
    <row r="573" spans="4:9" ht="19.5" customHeight="1">
      <c r="D573" s="735"/>
      <c r="G573" s="736"/>
      <c r="I573" s="737"/>
    </row>
    <row r="574" spans="4:9" ht="19.5" customHeight="1">
      <c r="D574" s="735"/>
      <c r="G574" s="736"/>
      <c r="I574" s="737"/>
    </row>
    <row r="575" spans="4:9" ht="19.5" customHeight="1">
      <c r="D575" s="735"/>
      <c r="G575" s="736"/>
      <c r="I575" s="737"/>
    </row>
    <row r="576" spans="4:9" ht="19.5" customHeight="1">
      <c r="D576" s="735"/>
      <c r="G576" s="736"/>
      <c r="I576" s="737"/>
    </row>
    <row r="577" spans="4:9" ht="19.5" customHeight="1">
      <c r="D577" s="735"/>
      <c r="G577" s="736"/>
      <c r="I577" s="737"/>
    </row>
    <row r="578" spans="4:9" ht="19.5" customHeight="1">
      <c r="D578" s="735"/>
      <c r="G578" s="736"/>
      <c r="I578" s="737"/>
    </row>
    <row r="579" spans="4:9" ht="19.5" customHeight="1">
      <c r="D579" s="735"/>
      <c r="G579" s="736"/>
      <c r="I579" s="737"/>
    </row>
    <row r="580" spans="4:9" ht="19.5" customHeight="1">
      <c r="D580" s="735"/>
      <c r="G580" s="736"/>
      <c r="I580" s="737"/>
    </row>
    <row r="581" spans="4:9" ht="19.5" customHeight="1">
      <c r="D581" s="735"/>
      <c r="G581" s="736"/>
      <c r="I581" s="737"/>
    </row>
    <row r="582" spans="4:9" ht="19.5" customHeight="1">
      <c r="D582" s="735"/>
      <c r="G582" s="736"/>
      <c r="I582" s="737"/>
    </row>
    <row r="583" spans="4:9" ht="19.5" customHeight="1">
      <c r="D583" s="735"/>
      <c r="G583" s="736"/>
      <c r="I583" s="737"/>
    </row>
    <row r="584" spans="4:9" ht="19.5" customHeight="1">
      <c r="D584" s="735"/>
      <c r="G584" s="736"/>
      <c r="I584" s="737"/>
    </row>
    <row r="585" spans="4:9" ht="19.5" customHeight="1">
      <c r="D585" s="735"/>
      <c r="G585" s="736"/>
      <c r="I585" s="737"/>
    </row>
    <row r="586" spans="4:9" ht="19.5" customHeight="1">
      <c r="D586" s="735"/>
      <c r="G586" s="736"/>
      <c r="I586" s="737"/>
    </row>
    <row r="587" spans="4:9" ht="19.5" customHeight="1">
      <c r="D587" s="735"/>
      <c r="G587" s="736"/>
      <c r="I587" s="737"/>
    </row>
    <row r="588" spans="4:9" ht="19.5" customHeight="1">
      <c r="D588" s="735"/>
      <c r="G588" s="736"/>
      <c r="I588" s="737"/>
    </row>
    <row r="589" spans="4:9" ht="19.5" customHeight="1">
      <c r="D589" s="735"/>
      <c r="G589" s="736"/>
      <c r="I589" s="737"/>
    </row>
    <row r="590" spans="4:9" ht="19.5" customHeight="1">
      <c r="D590" s="735"/>
      <c r="G590" s="736"/>
      <c r="I590" s="737"/>
    </row>
    <row r="591" spans="4:9" ht="19.5" customHeight="1">
      <c r="D591" s="735"/>
      <c r="G591" s="736"/>
      <c r="I591" s="737"/>
    </row>
    <row r="592" spans="4:9" ht="19.5" customHeight="1">
      <c r="D592" s="735"/>
      <c r="G592" s="736"/>
      <c r="I592" s="737"/>
    </row>
    <row r="593" spans="4:9" ht="19.5" customHeight="1">
      <c r="D593" s="735"/>
      <c r="G593" s="736"/>
      <c r="I593" s="737"/>
    </row>
    <row r="594" spans="4:9" ht="19.5" customHeight="1">
      <c r="D594" s="735"/>
      <c r="G594" s="736"/>
      <c r="I594" s="737"/>
    </row>
    <row r="595" spans="4:9" ht="19.5" customHeight="1">
      <c r="D595" s="735"/>
      <c r="G595" s="736"/>
      <c r="I595" s="737"/>
    </row>
    <row r="596" spans="4:9" ht="19.5" customHeight="1">
      <c r="D596" s="735"/>
      <c r="G596" s="736"/>
      <c r="I596" s="737"/>
    </row>
    <row r="597" spans="4:9" ht="19.5" customHeight="1">
      <c r="D597" s="735"/>
      <c r="G597" s="736"/>
      <c r="I597" s="737"/>
    </row>
    <row r="598" spans="4:9" ht="19.5" customHeight="1">
      <c r="D598" s="735"/>
      <c r="G598" s="736"/>
      <c r="I598" s="737"/>
    </row>
    <row r="599" spans="4:9" ht="19.5" customHeight="1">
      <c r="D599" s="735"/>
      <c r="G599" s="736"/>
      <c r="I599" s="737"/>
    </row>
    <row r="600" spans="4:9" ht="19.5" customHeight="1">
      <c r="D600" s="735"/>
      <c r="G600" s="736"/>
      <c r="I600" s="737"/>
    </row>
    <row r="601" spans="4:9" ht="19.5" customHeight="1">
      <c r="D601" s="735"/>
      <c r="G601" s="736"/>
      <c r="I601" s="737"/>
    </row>
    <row r="602" spans="4:9" ht="19.5" customHeight="1">
      <c r="D602" s="735"/>
      <c r="G602" s="736"/>
      <c r="I602" s="737"/>
    </row>
    <row r="603" spans="4:9" ht="19.5" customHeight="1">
      <c r="D603" s="735"/>
      <c r="G603" s="736"/>
      <c r="I603" s="737"/>
    </row>
    <row r="604" spans="4:9" ht="19.5" customHeight="1">
      <c r="D604" s="735"/>
      <c r="G604" s="736"/>
      <c r="I604" s="737"/>
    </row>
    <row r="605" spans="4:9" ht="19.5" customHeight="1">
      <c r="D605" s="735"/>
      <c r="G605" s="736"/>
      <c r="I605" s="737"/>
    </row>
    <row r="606" spans="4:9" ht="19.5" customHeight="1">
      <c r="D606" s="735"/>
      <c r="G606" s="736"/>
      <c r="I606" s="737"/>
    </row>
    <row r="607" spans="4:9" ht="19.5" customHeight="1">
      <c r="D607" s="735"/>
      <c r="G607" s="736"/>
      <c r="I607" s="737"/>
    </row>
    <row r="608" spans="4:9" ht="19.5" customHeight="1">
      <c r="D608" s="735"/>
      <c r="G608" s="736"/>
      <c r="I608" s="737"/>
    </row>
    <row r="609" spans="4:9" ht="19.5" customHeight="1">
      <c r="D609" s="735"/>
      <c r="G609" s="736"/>
      <c r="I609" s="737"/>
    </row>
    <row r="610" spans="4:9" ht="19.5" customHeight="1">
      <c r="D610" s="735"/>
      <c r="G610" s="736"/>
      <c r="I610" s="737"/>
    </row>
    <row r="611" spans="4:9" ht="19.5" customHeight="1">
      <c r="D611" s="735"/>
      <c r="G611" s="736"/>
      <c r="I611" s="737"/>
    </row>
    <row r="612" spans="4:9" ht="19.5" customHeight="1">
      <c r="D612" s="735"/>
      <c r="G612" s="736"/>
      <c r="I612" s="737"/>
    </row>
    <row r="613" spans="4:9" ht="19.5" customHeight="1">
      <c r="D613" s="735"/>
      <c r="G613" s="736"/>
      <c r="I613" s="737"/>
    </row>
    <row r="614" spans="4:9" ht="19.5" customHeight="1">
      <c r="D614" s="735"/>
      <c r="G614" s="736"/>
      <c r="I614" s="737"/>
    </row>
    <row r="615" spans="4:9" ht="19.5" customHeight="1">
      <c r="D615" s="735"/>
      <c r="G615" s="736"/>
      <c r="I615" s="737"/>
    </row>
    <row r="616" spans="4:9" ht="19.5" customHeight="1">
      <c r="D616" s="735"/>
      <c r="G616" s="736"/>
      <c r="I616" s="737"/>
    </row>
    <row r="617" spans="4:9" ht="19.5" customHeight="1">
      <c r="D617" s="735"/>
      <c r="G617" s="736"/>
      <c r="I617" s="737"/>
    </row>
    <row r="618" spans="4:9" ht="19.5" customHeight="1">
      <c r="D618" s="735"/>
      <c r="G618" s="736"/>
      <c r="I618" s="737"/>
    </row>
    <row r="619" spans="4:9" ht="19.5" customHeight="1">
      <c r="D619" s="735"/>
      <c r="G619" s="736"/>
      <c r="I619" s="737"/>
    </row>
    <row r="620" spans="4:9" ht="19.5" customHeight="1">
      <c r="D620" s="735"/>
      <c r="G620" s="736"/>
      <c r="I620" s="737"/>
    </row>
    <row r="621" spans="4:9" ht="19.5" customHeight="1">
      <c r="D621" s="735"/>
      <c r="G621" s="736"/>
      <c r="I621" s="737"/>
    </row>
    <row r="622" spans="4:9" ht="19.5" customHeight="1">
      <c r="D622" s="735"/>
      <c r="G622" s="736"/>
      <c r="I622" s="737"/>
    </row>
    <row r="623" spans="4:9" ht="19.5" customHeight="1">
      <c r="D623" s="735"/>
      <c r="G623" s="736"/>
      <c r="I623" s="737"/>
    </row>
    <row r="624" spans="4:9" ht="19.5" customHeight="1">
      <c r="D624" s="735"/>
      <c r="G624" s="736"/>
      <c r="I624" s="737"/>
    </row>
    <row r="625" spans="4:9" ht="19.5" customHeight="1">
      <c r="D625" s="735"/>
      <c r="G625" s="736"/>
      <c r="I625" s="737"/>
    </row>
    <row r="626" spans="4:9" ht="19.5" customHeight="1">
      <c r="D626" s="735"/>
      <c r="G626" s="736"/>
      <c r="I626" s="737"/>
    </row>
    <row r="627" spans="4:9" ht="19.5" customHeight="1">
      <c r="D627" s="735"/>
      <c r="G627" s="736"/>
      <c r="I627" s="737"/>
    </row>
    <row r="628" spans="4:9" ht="19.5" customHeight="1">
      <c r="D628" s="735"/>
      <c r="G628" s="736"/>
      <c r="I628" s="737"/>
    </row>
    <row r="629" spans="4:9" ht="19.5" customHeight="1">
      <c r="D629" s="735"/>
      <c r="G629" s="736"/>
      <c r="I629" s="737"/>
    </row>
    <row r="630" spans="4:9" ht="19.5" customHeight="1">
      <c r="D630" s="735"/>
      <c r="G630" s="736"/>
      <c r="I630" s="737"/>
    </row>
    <row r="631" spans="4:9" ht="19.5" customHeight="1">
      <c r="D631" s="735"/>
      <c r="G631" s="736"/>
      <c r="I631" s="737"/>
    </row>
    <row r="632" spans="4:9" ht="19.5" customHeight="1">
      <c r="D632" s="735"/>
      <c r="G632" s="736"/>
      <c r="I632" s="737"/>
    </row>
    <row r="633" spans="4:9" ht="19.5" customHeight="1">
      <c r="D633" s="735"/>
      <c r="G633" s="736"/>
      <c r="I633" s="737"/>
    </row>
    <row r="634" spans="4:9" ht="19.5" customHeight="1">
      <c r="D634" s="735"/>
      <c r="G634" s="736"/>
      <c r="I634" s="737"/>
    </row>
    <row r="635" spans="4:9" ht="19.5" customHeight="1">
      <c r="D635" s="735"/>
      <c r="G635" s="736"/>
      <c r="I635" s="737"/>
    </row>
    <row r="636" spans="4:9" ht="19.5" customHeight="1">
      <c r="D636" s="735"/>
      <c r="G636" s="736"/>
      <c r="I636" s="737"/>
    </row>
    <row r="637" spans="4:9" ht="19.5" customHeight="1">
      <c r="D637" s="735"/>
      <c r="G637" s="736"/>
      <c r="I637" s="737"/>
    </row>
    <row r="638" spans="4:9" ht="19.5" customHeight="1">
      <c r="D638" s="735"/>
      <c r="G638" s="736"/>
      <c r="I638" s="737"/>
    </row>
    <row r="639" spans="4:9" ht="19.5" customHeight="1">
      <c r="D639" s="735"/>
      <c r="G639" s="736"/>
      <c r="I639" s="737"/>
    </row>
    <row r="640" spans="4:9" ht="19.5" customHeight="1">
      <c r="D640" s="735"/>
      <c r="G640" s="736"/>
      <c r="I640" s="737"/>
    </row>
    <row r="641" spans="4:9" ht="19.5" customHeight="1">
      <c r="D641" s="735"/>
      <c r="G641" s="736"/>
      <c r="I641" s="737"/>
    </row>
    <row r="642" spans="4:9" ht="19.5" customHeight="1">
      <c r="D642" s="735"/>
      <c r="G642" s="736"/>
      <c r="I642" s="737"/>
    </row>
    <row r="643" spans="4:9" ht="19.5" customHeight="1">
      <c r="D643" s="735"/>
      <c r="G643" s="736"/>
      <c r="I643" s="737"/>
    </row>
    <row r="644" spans="4:9" ht="19.5" customHeight="1">
      <c r="D644" s="735"/>
      <c r="G644" s="736"/>
      <c r="I644" s="737"/>
    </row>
    <row r="645" spans="4:9" ht="19.5" customHeight="1">
      <c r="D645" s="735"/>
      <c r="G645" s="736"/>
      <c r="I645" s="737"/>
    </row>
    <row r="646" spans="4:9" ht="19.5" customHeight="1">
      <c r="D646" s="735"/>
      <c r="G646" s="736"/>
      <c r="I646" s="737"/>
    </row>
    <row r="647" spans="4:9" ht="19.5" customHeight="1">
      <c r="D647" s="735"/>
      <c r="G647" s="736"/>
      <c r="I647" s="737"/>
    </row>
    <row r="648" spans="4:9" ht="19.5" customHeight="1">
      <c r="D648" s="735"/>
      <c r="G648" s="736"/>
      <c r="I648" s="737"/>
    </row>
    <row r="649" spans="4:9" ht="19.5" customHeight="1">
      <c r="D649" s="735"/>
      <c r="G649" s="736"/>
      <c r="I649" s="737"/>
    </row>
    <row r="650" spans="4:9" ht="19.5" customHeight="1">
      <c r="D650" s="735"/>
      <c r="G650" s="736"/>
      <c r="I650" s="737"/>
    </row>
    <row r="651" spans="4:9" ht="19.5" customHeight="1">
      <c r="D651" s="735"/>
      <c r="G651" s="736"/>
      <c r="I651" s="737"/>
    </row>
    <row r="652" spans="4:9" ht="19.5" customHeight="1">
      <c r="D652" s="735"/>
      <c r="G652" s="736"/>
      <c r="I652" s="737"/>
    </row>
    <row r="653" spans="4:9" ht="19.5" customHeight="1">
      <c r="D653" s="735"/>
      <c r="G653" s="736"/>
      <c r="I653" s="737"/>
    </row>
    <row r="654" spans="4:9" ht="19.5" customHeight="1">
      <c r="D654" s="735"/>
      <c r="G654" s="736"/>
      <c r="I654" s="737"/>
    </row>
    <row r="655" spans="4:9" ht="19.5" customHeight="1">
      <c r="D655" s="735"/>
      <c r="G655" s="736"/>
      <c r="I655" s="737"/>
    </row>
    <row r="656" spans="4:9" ht="19.5" customHeight="1">
      <c r="D656" s="735"/>
      <c r="G656" s="736"/>
      <c r="I656" s="737"/>
    </row>
    <row r="657" spans="4:9" ht="19.5" customHeight="1">
      <c r="D657" s="735"/>
      <c r="G657" s="736"/>
      <c r="I657" s="737"/>
    </row>
    <row r="658" spans="4:9" ht="19.5" customHeight="1">
      <c r="D658" s="735"/>
      <c r="G658" s="736"/>
      <c r="I658" s="737"/>
    </row>
    <row r="659" spans="4:9" ht="19.5" customHeight="1">
      <c r="D659" s="735"/>
      <c r="G659" s="736"/>
      <c r="I659" s="737"/>
    </row>
    <row r="660" spans="4:9" ht="19.5" customHeight="1">
      <c r="D660" s="735"/>
      <c r="G660" s="736"/>
      <c r="I660" s="737"/>
    </row>
    <row r="661" spans="4:9" ht="19.5" customHeight="1">
      <c r="D661" s="735"/>
      <c r="G661" s="736"/>
      <c r="I661" s="737"/>
    </row>
    <row r="662" spans="4:9" ht="19.5" customHeight="1">
      <c r="D662" s="735"/>
      <c r="G662" s="736"/>
      <c r="I662" s="737"/>
    </row>
    <row r="663" spans="4:9" ht="19.5" customHeight="1">
      <c r="D663" s="735"/>
      <c r="G663" s="736"/>
      <c r="I663" s="737"/>
    </row>
    <row r="664" spans="4:9" ht="19.5" customHeight="1">
      <c r="D664" s="735"/>
      <c r="G664" s="736"/>
      <c r="I664" s="737"/>
    </row>
    <row r="665" spans="4:9" ht="19.5" customHeight="1">
      <c r="D665" s="735"/>
      <c r="G665" s="736"/>
      <c r="I665" s="737"/>
    </row>
    <row r="666" spans="4:9" ht="19.5" customHeight="1">
      <c r="D666" s="735"/>
      <c r="G666" s="736"/>
      <c r="I666" s="737"/>
    </row>
    <row r="667" spans="4:9" ht="19.5" customHeight="1">
      <c r="D667" s="735"/>
      <c r="G667" s="736"/>
      <c r="I667" s="737"/>
    </row>
    <row r="668" spans="4:9" ht="19.5" customHeight="1">
      <c r="D668" s="735"/>
      <c r="G668" s="736"/>
      <c r="I668" s="737"/>
    </row>
    <row r="669" spans="4:9" ht="19.5" customHeight="1">
      <c r="D669" s="735"/>
      <c r="G669" s="736"/>
      <c r="I669" s="737"/>
    </row>
    <row r="670" spans="4:9" ht="19.5" customHeight="1">
      <c r="D670" s="735"/>
      <c r="G670" s="736"/>
      <c r="I670" s="737"/>
    </row>
    <row r="671" spans="4:9" ht="19.5" customHeight="1">
      <c r="D671" s="735"/>
      <c r="G671" s="736"/>
      <c r="I671" s="737"/>
    </row>
    <row r="672" spans="4:9" ht="19.5" customHeight="1">
      <c r="D672" s="735"/>
      <c r="G672" s="736"/>
      <c r="I672" s="737"/>
    </row>
    <row r="673" spans="4:9" ht="19.5" customHeight="1">
      <c r="D673" s="735"/>
      <c r="G673" s="736"/>
      <c r="I673" s="737"/>
    </row>
    <row r="674" spans="4:9" ht="19.5" customHeight="1">
      <c r="D674" s="735"/>
      <c r="G674" s="736"/>
      <c r="I674" s="737"/>
    </row>
    <row r="675" spans="4:9" ht="19.5" customHeight="1">
      <c r="D675" s="735"/>
      <c r="G675" s="736"/>
      <c r="I675" s="737"/>
    </row>
    <row r="676" spans="4:9" ht="19.5" customHeight="1">
      <c r="D676" s="735"/>
      <c r="G676" s="736"/>
      <c r="I676" s="737"/>
    </row>
    <row r="677" spans="4:9" ht="19.5" customHeight="1">
      <c r="D677" s="735"/>
      <c r="G677" s="736"/>
      <c r="I677" s="737"/>
    </row>
    <row r="678" spans="4:9" ht="19.5" customHeight="1">
      <c r="D678" s="735"/>
      <c r="G678" s="736"/>
      <c r="I678" s="737"/>
    </row>
    <row r="679" spans="4:9" ht="19.5" customHeight="1">
      <c r="D679" s="735"/>
      <c r="G679" s="736"/>
      <c r="I679" s="737"/>
    </row>
    <row r="680" spans="4:9" ht="19.5" customHeight="1">
      <c r="D680" s="735"/>
      <c r="G680" s="736"/>
      <c r="I680" s="737"/>
    </row>
    <row r="681" spans="4:9" ht="19.5" customHeight="1">
      <c r="D681" s="735"/>
      <c r="G681" s="736"/>
      <c r="I681" s="737"/>
    </row>
    <row r="682" spans="4:9" ht="19.5" customHeight="1">
      <c r="D682" s="735"/>
      <c r="G682" s="736"/>
      <c r="I682" s="737"/>
    </row>
    <row r="683" spans="4:9" ht="19.5" customHeight="1">
      <c r="D683" s="735"/>
      <c r="G683" s="736"/>
      <c r="I683" s="737"/>
    </row>
    <row r="684" spans="4:9" ht="19.5" customHeight="1">
      <c r="D684" s="735"/>
      <c r="G684" s="736"/>
      <c r="I684" s="737"/>
    </row>
    <row r="685" spans="4:9" ht="19.5" customHeight="1">
      <c r="D685" s="735"/>
      <c r="G685" s="736"/>
      <c r="I685" s="737"/>
    </row>
    <row r="686" spans="4:9" ht="19.5" customHeight="1">
      <c r="D686" s="735"/>
      <c r="G686" s="736"/>
      <c r="I686" s="737"/>
    </row>
    <row r="687" spans="4:9" ht="19.5" customHeight="1">
      <c r="D687" s="735"/>
      <c r="G687" s="736"/>
      <c r="I687" s="737"/>
    </row>
    <row r="688" spans="4:9" ht="19.5" customHeight="1">
      <c r="D688" s="735"/>
      <c r="G688" s="736"/>
      <c r="I688" s="737"/>
    </row>
    <row r="689" spans="4:9" ht="19.5" customHeight="1">
      <c r="D689" s="735"/>
      <c r="G689" s="736"/>
      <c r="I689" s="737"/>
    </row>
    <row r="690" spans="4:9" ht="19.5" customHeight="1">
      <c r="D690" s="735"/>
      <c r="G690" s="736"/>
      <c r="I690" s="737"/>
    </row>
    <row r="691" spans="4:9" ht="19.5" customHeight="1">
      <c r="D691" s="735"/>
      <c r="G691" s="736"/>
      <c r="I691" s="737"/>
    </row>
    <row r="692" spans="4:9" ht="19.5" customHeight="1">
      <c r="D692" s="735"/>
      <c r="G692" s="736"/>
      <c r="I692" s="737"/>
    </row>
    <row r="693" spans="4:9" ht="19.5" customHeight="1">
      <c r="D693" s="735"/>
      <c r="G693" s="736"/>
      <c r="I693" s="737"/>
    </row>
    <row r="694" spans="4:9" ht="19.5" customHeight="1">
      <c r="D694" s="735"/>
      <c r="G694" s="736"/>
      <c r="I694" s="737"/>
    </row>
    <row r="695" spans="4:9" ht="19.5" customHeight="1">
      <c r="D695" s="735"/>
      <c r="G695" s="736"/>
      <c r="I695" s="737"/>
    </row>
    <row r="696" spans="4:9" ht="19.5" customHeight="1">
      <c r="D696" s="735"/>
      <c r="G696" s="736"/>
      <c r="I696" s="737"/>
    </row>
    <row r="697" spans="4:9" ht="19.5" customHeight="1">
      <c r="D697" s="735"/>
      <c r="G697" s="736"/>
      <c r="I697" s="737"/>
    </row>
    <row r="698" spans="4:9" ht="19.5" customHeight="1">
      <c r="D698" s="735"/>
      <c r="G698" s="736"/>
      <c r="I698" s="737"/>
    </row>
    <row r="699" spans="4:9" ht="19.5" customHeight="1">
      <c r="D699" s="735"/>
      <c r="G699" s="736"/>
      <c r="I699" s="737"/>
    </row>
    <row r="700" spans="4:9" ht="19.5" customHeight="1">
      <c r="D700" s="735"/>
      <c r="G700" s="736"/>
      <c r="I700" s="737"/>
    </row>
    <row r="701" spans="4:9" ht="19.5" customHeight="1">
      <c r="D701" s="735"/>
      <c r="G701" s="736"/>
      <c r="I701" s="737"/>
    </row>
    <row r="702" spans="4:9" ht="19.5" customHeight="1">
      <c r="D702" s="735"/>
      <c r="G702" s="736"/>
      <c r="I702" s="737"/>
    </row>
    <row r="703" spans="4:9" ht="19.5" customHeight="1">
      <c r="D703" s="735"/>
      <c r="G703" s="736"/>
      <c r="I703" s="737"/>
    </row>
    <row r="704" spans="4:9" ht="19.5" customHeight="1">
      <c r="D704" s="735"/>
      <c r="G704" s="736"/>
      <c r="I704" s="737"/>
    </row>
    <row r="705" spans="4:9" ht="19.5" customHeight="1">
      <c r="D705" s="735"/>
      <c r="G705" s="736"/>
      <c r="I705" s="737"/>
    </row>
    <row r="706" spans="4:9" ht="19.5" customHeight="1">
      <c r="D706" s="735"/>
      <c r="G706" s="736"/>
      <c r="I706" s="737"/>
    </row>
    <row r="707" spans="4:9" ht="19.5" customHeight="1">
      <c r="D707" s="735"/>
      <c r="G707" s="736"/>
      <c r="I707" s="737"/>
    </row>
    <row r="708" spans="4:9" ht="19.5" customHeight="1">
      <c r="D708" s="735"/>
      <c r="G708" s="736"/>
      <c r="I708" s="737"/>
    </row>
    <row r="709" spans="4:9" ht="19.5" customHeight="1">
      <c r="D709" s="735"/>
      <c r="G709" s="736"/>
      <c r="I709" s="737"/>
    </row>
    <row r="710" spans="4:9" ht="19.5" customHeight="1">
      <c r="D710" s="735"/>
      <c r="G710" s="736"/>
      <c r="I710" s="737"/>
    </row>
    <row r="711" spans="4:9" ht="19.5" customHeight="1">
      <c r="D711" s="735"/>
      <c r="G711" s="736"/>
      <c r="I711" s="737"/>
    </row>
    <row r="712" spans="4:9" ht="19.5" customHeight="1">
      <c r="D712" s="735"/>
      <c r="G712" s="736"/>
      <c r="I712" s="737"/>
    </row>
    <row r="713" spans="4:9" ht="19.5" customHeight="1">
      <c r="D713" s="735"/>
      <c r="G713" s="736"/>
      <c r="I713" s="737"/>
    </row>
    <row r="714" spans="4:9" ht="19.5" customHeight="1">
      <c r="D714" s="735"/>
      <c r="G714" s="736"/>
      <c r="I714" s="737"/>
    </row>
    <row r="715" spans="4:9" ht="19.5" customHeight="1">
      <c r="D715" s="735"/>
      <c r="G715" s="736"/>
      <c r="I715" s="737"/>
    </row>
    <row r="716" spans="4:9" ht="19.5" customHeight="1">
      <c r="D716" s="735"/>
      <c r="G716" s="736"/>
      <c r="I716" s="737"/>
    </row>
    <row r="717" spans="4:9" ht="19.5" customHeight="1">
      <c r="D717" s="735"/>
      <c r="G717" s="736"/>
      <c r="I717" s="737"/>
    </row>
    <row r="718" spans="4:9" ht="19.5" customHeight="1">
      <c r="D718" s="735"/>
      <c r="G718" s="736"/>
      <c r="I718" s="737"/>
    </row>
    <row r="719" spans="4:9" ht="19.5" customHeight="1">
      <c r="D719" s="735"/>
      <c r="G719" s="736"/>
      <c r="I719" s="737"/>
    </row>
    <row r="720" spans="4:9" ht="19.5" customHeight="1">
      <c r="D720" s="735"/>
      <c r="G720" s="736"/>
      <c r="I720" s="737"/>
    </row>
    <row r="721" spans="4:9" ht="19.5" customHeight="1">
      <c r="D721" s="735"/>
      <c r="G721" s="736"/>
      <c r="I721" s="737"/>
    </row>
    <row r="722" spans="4:9" ht="19.5" customHeight="1">
      <c r="D722" s="735"/>
      <c r="G722" s="736"/>
      <c r="I722" s="737"/>
    </row>
    <row r="723" spans="4:9" ht="19.5" customHeight="1">
      <c r="D723" s="735"/>
      <c r="G723" s="736"/>
      <c r="I723" s="737"/>
    </row>
    <row r="724" spans="4:9" ht="19.5" customHeight="1">
      <c r="D724" s="735"/>
      <c r="G724" s="736"/>
      <c r="I724" s="737"/>
    </row>
    <row r="725" spans="4:9" ht="19.5" customHeight="1">
      <c r="D725" s="735"/>
      <c r="G725" s="736"/>
      <c r="I725" s="737"/>
    </row>
    <row r="726" spans="4:9" ht="19.5" customHeight="1">
      <c r="D726" s="735"/>
      <c r="G726" s="736"/>
      <c r="I726" s="737"/>
    </row>
    <row r="727" spans="4:9" ht="19.5" customHeight="1">
      <c r="D727" s="735"/>
      <c r="G727" s="736"/>
      <c r="I727" s="737"/>
    </row>
    <row r="728" spans="4:9" ht="19.5" customHeight="1">
      <c r="D728" s="735"/>
      <c r="G728" s="736"/>
      <c r="I728" s="737"/>
    </row>
    <row r="729" spans="4:9" ht="19.5" customHeight="1">
      <c r="D729" s="735"/>
      <c r="G729" s="736"/>
      <c r="I729" s="737"/>
    </row>
    <row r="730" spans="4:9" ht="19.5" customHeight="1">
      <c r="D730" s="735"/>
      <c r="G730" s="736"/>
      <c r="I730" s="737"/>
    </row>
    <row r="731" spans="4:9" ht="19.5" customHeight="1">
      <c r="D731" s="735"/>
      <c r="G731" s="736"/>
      <c r="I731" s="737"/>
    </row>
    <row r="732" spans="4:9" ht="19.5" customHeight="1">
      <c r="D732" s="735"/>
      <c r="G732" s="736"/>
      <c r="I732" s="737"/>
    </row>
    <row r="733" spans="4:9" ht="19.5" customHeight="1">
      <c r="D733" s="735"/>
      <c r="G733" s="736"/>
      <c r="I733" s="737"/>
    </row>
    <row r="734" spans="4:9" ht="19.5" customHeight="1">
      <c r="D734" s="735"/>
      <c r="G734" s="736"/>
      <c r="I734" s="737"/>
    </row>
    <row r="735" spans="4:9" ht="19.5" customHeight="1">
      <c r="D735" s="735"/>
      <c r="G735" s="736"/>
      <c r="I735" s="737"/>
    </row>
    <row r="736" spans="4:9" ht="19.5" customHeight="1">
      <c r="D736" s="735"/>
      <c r="G736" s="736"/>
      <c r="I736" s="737"/>
    </row>
    <row r="737" spans="4:9" ht="19.5" customHeight="1">
      <c r="D737" s="735"/>
      <c r="G737" s="736"/>
      <c r="I737" s="737"/>
    </row>
    <row r="738" spans="4:9" ht="19.5" customHeight="1">
      <c r="D738" s="735"/>
      <c r="G738" s="736"/>
      <c r="I738" s="737"/>
    </row>
    <row r="739" spans="4:9" ht="19.5" customHeight="1">
      <c r="D739" s="735"/>
      <c r="G739" s="736"/>
      <c r="I739" s="737"/>
    </row>
    <row r="740" spans="4:9" ht="19.5" customHeight="1">
      <c r="D740" s="735"/>
      <c r="G740" s="736"/>
      <c r="I740" s="737"/>
    </row>
    <row r="741" spans="4:9" ht="19.5" customHeight="1">
      <c r="D741" s="735"/>
      <c r="G741" s="736"/>
      <c r="I741" s="737"/>
    </row>
    <row r="742" spans="4:9" ht="19.5" customHeight="1">
      <c r="D742" s="735"/>
      <c r="G742" s="736"/>
      <c r="I742" s="737"/>
    </row>
    <row r="743" spans="4:9" ht="19.5" customHeight="1">
      <c r="D743" s="735"/>
      <c r="G743" s="736"/>
      <c r="I743" s="737"/>
    </row>
    <row r="744" spans="4:9" ht="19.5" customHeight="1">
      <c r="D744" s="735"/>
      <c r="G744" s="736"/>
      <c r="I744" s="737"/>
    </row>
    <row r="745" spans="4:9" ht="19.5" customHeight="1">
      <c r="D745" s="735"/>
      <c r="G745" s="736"/>
      <c r="I745" s="737"/>
    </row>
    <row r="746" spans="4:9" ht="19.5" customHeight="1">
      <c r="D746" s="735"/>
      <c r="G746" s="736"/>
      <c r="I746" s="737"/>
    </row>
    <row r="747" spans="4:9" ht="19.5" customHeight="1">
      <c r="D747" s="735"/>
      <c r="G747" s="736"/>
      <c r="I747" s="737"/>
    </row>
    <row r="748" spans="4:9" ht="19.5" customHeight="1">
      <c r="D748" s="735"/>
      <c r="G748" s="736"/>
      <c r="I748" s="737"/>
    </row>
    <row r="749" spans="4:9" ht="19.5" customHeight="1">
      <c r="D749" s="735"/>
      <c r="G749" s="736"/>
      <c r="I749" s="737"/>
    </row>
    <row r="750" spans="4:9" ht="19.5" customHeight="1">
      <c r="D750" s="735"/>
      <c r="G750" s="736"/>
      <c r="I750" s="737"/>
    </row>
    <row r="751" spans="4:9" ht="19.5" customHeight="1">
      <c r="D751" s="735"/>
      <c r="G751" s="736"/>
      <c r="I751" s="737"/>
    </row>
    <row r="752" spans="4:9" ht="19.5" customHeight="1">
      <c r="D752" s="735"/>
      <c r="G752" s="736"/>
      <c r="I752" s="737"/>
    </row>
    <row r="753" spans="4:9" ht="19.5" customHeight="1">
      <c r="D753" s="735"/>
      <c r="G753" s="736"/>
      <c r="I753" s="737"/>
    </row>
    <row r="754" spans="4:9" ht="19.5" customHeight="1">
      <c r="D754" s="735"/>
      <c r="G754" s="736"/>
      <c r="I754" s="737"/>
    </row>
    <row r="755" spans="4:9" ht="19.5" customHeight="1">
      <c r="D755" s="735"/>
      <c r="G755" s="736"/>
      <c r="I755" s="737"/>
    </row>
    <row r="756" spans="4:9" ht="19.5" customHeight="1">
      <c r="D756" s="735"/>
      <c r="G756" s="736"/>
      <c r="I756" s="737"/>
    </row>
    <row r="757" spans="4:9" ht="19.5" customHeight="1">
      <c r="D757" s="735"/>
      <c r="G757" s="736"/>
      <c r="I757" s="737"/>
    </row>
    <row r="758" spans="4:9" ht="19.5" customHeight="1">
      <c r="D758" s="735"/>
      <c r="G758" s="736"/>
      <c r="I758" s="737"/>
    </row>
    <row r="759" spans="4:9" ht="19.5" customHeight="1">
      <c r="D759" s="735"/>
      <c r="G759" s="736"/>
      <c r="I759" s="737"/>
    </row>
    <row r="760" spans="4:9" ht="19.5" customHeight="1">
      <c r="D760" s="735"/>
      <c r="G760" s="736"/>
      <c r="I760" s="737"/>
    </row>
    <row r="761" spans="4:9" ht="19.5" customHeight="1">
      <c r="D761" s="735"/>
      <c r="G761" s="736"/>
      <c r="I761" s="737"/>
    </row>
    <row r="762" spans="4:9" ht="19.5" customHeight="1">
      <c r="D762" s="735"/>
      <c r="G762" s="736"/>
      <c r="I762" s="737"/>
    </row>
    <row r="763" spans="4:9" ht="19.5" customHeight="1">
      <c r="D763" s="735"/>
      <c r="G763" s="736"/>
      <c r="I763" s="737"/>
    </row>
    <row r="764" spans="4:9" ht="19.5" customHeight="1">
      <c r="D764" s="735"/>
      <c r="G764" s="736"/>
      <c r="I764" s="737"/>
    </row>
    <row r="765" spans="4:9" ht="19.5" customHeight="1">
      <c r="D765" s="735"/>
      <c r="G765" s="736"/>
      <c r="I765" s="737"/>
    </row>
    <row r="766" spans="4:9" ht="19.5" customHeight="1">
      <c r="D766" s="735"/>
      <c r="G766" s="736"/>
      <c r="I766" s="737"/>
    </row>
    <row r="767" spans="4:9" ht="19.5" customHeight="1">
      <c r="D767" s="735"/>
      <c r="G767" s="736"/>
      <c r="I767" s="737"/>
    </row>
    <row r="768" spans="4:9" ht="19.5" customHeight="1">
      <c r="D768" s="735"/>
      <c r="G768" s="736"/>
      <c r="I768" s="737"/>
    </row>
    <row r="769" spans="4:9" ht="19.5" customHeight="1">
      <c r="D769" s="735"/>
      <c r="G769" s="736"/>
      <c r="I769" s="737"/>
    </row>
    <row r="770" spans="4:9" ht="19.5" customHeight="1">
      <c r="D770" s="735"/>
      <c r="G770" s="736"/>
      <c r="I770" s="737"/>
    </row>
    <row r="771" spans="4:9" ht="19.5" customHeight="1">
      <c r="D771" s="735"/>
      <c r="G771" s="736"/>
      <c r="I771" s="737"/>
    </row>
    <row r="772" spans="4:9" ht="19.5" customHeight="1">
      <c r="D772" s="735"/>
      <c r="G772" s="736"/>
      <c r="I772" s="737"/>
    </row>
    <row r="773" spans="4:9" ht="19.5" customHeight="1">
      <c r="D773" s="735"/>
      <c r="G773" s="736"/>
      <c r="I773" s="737"/>
    </row>
    <row r="774" spans="4:9" ht="19.5" customHeight="1">
      <c r="D774" s="735"/>
      <c r="G774" s="736"/>
      <c r="I774" s="737"/>
    </row>
    <row r="775" spans="4:9" ht="19.5" customHeight="1">
      <c r="D775" s="735"/>
      <c r="G775" s="736"/>
      <c r="I775" s="737"/>
    </row>
    <row r="776" spans="4:9" ht="19.5" customHeight="1">
      <c r="D776" s="735"/>
      <c r="G776" s="736"/>
      <c r="I776" s="737"/>
    </row>
    <row r="777" spans="4:9" ht="19.5" customHeight="1">
      <c r="D777" s="735"/>
      <c r="G777" s="736"/>
      <c r="I777" s="737"/>
    </row>
    <row r="778" spans="4:9" ht="19.5" customHeight="1">
      <c r="D778" s="735"/>
      <c r="G778" s="736"/>
      <c r="I778" s="737"/>
    </row>
    <row r="779" spans="4:9" ht="19.5" customHeight="1">
      <c r="D779" s="735"/>
      <c r="G779" s="736"/>
      <c r="I779" s="737"/>
    </row>
    <row r="780" spans="4:9" ht="19.5" customHeight="1">
      <c r="D780" s="735"/>
      <c r="G780" s="736"/>
      <c r="I780" s="737"/>
    </row>
    <row r="781" spans="4:9" ht="19.5" customHeight="1">
      <c r="D781" s="735"/>
      <c r="G781" s="736"/>
      <c r="I781" s="737"/>
    </row>
    <row r="782" spans="4:9" ht="19.5" customHeight="1">
      <c r="D782" s="735"/>
      <c r="G782" s="736"/>
      <c r="I782" s="737"/>
    </row>
    <row r="783" spans="4:9" ht="19.5" customHeight="1">
      <c r="D783" s="735"/>
      <c r="G783" s="736"/>
      <c r="I783" s="737"/>
    </row>
    <row r="784" spans="4:9" ht="19.5" customHeight="1">
      <c r="D784" s="735"/>
      <c r="G784" s="736"/>
      <c r="I784" s="737"/>
    </row>
    <row r="785" spans="4:9" ht="19.5" customHeight="1">
      <c r="D785" s="735"/>
      <c r="G785" s="736"/>
      <c r="I785" s="737"/>
    </row>
    <row r="786" spans="4:9" ht="19.5" customHeight="1">
      <c r="D786" s="735"/>
      <c r="G786" s="736"/>
      <c r="I786" s="737"/>
    </row>
    <row r="787" spans="4:9" ht="19.5" customHeight="1">
      <c r="D787" s="735"/>
      <c r="G787" s="736"/>
      <c r="I787" s="737"/>
    </row>
    <row r="788" spans="4:9" ht="19.5" customHeight="1">
      <c r="D788" s="735"/>
      <c r="G788" s="736"/>
      <c r="I788" s="737"/>
    </row>
    <row r="789" spans="4:9" ht="19.5" customHeight="1">
      <c r="D789" s="735"/>
      <c r="G789" s="736"/>
      <c r="I789" s="737"/>
    </row>
    <row r="790" spans="4:9" ht="19.5" customHeight="1">
      <c r="D790" s="735"/>
      <c r="G790" s="736"/>
      <c r="I790" s="737"/>
    </row>
    <row r="791" spans="4:9" ht="19.5" customHeight="1">
      <c r="D791" s="735"/>
      <c r="G791" s="736"/>
      <c r="I791" s="737"/>
    </row>
    <row r="792" spans="4:9" ht="19.5" customHeight="1">
      <c r="D792" s="735"/>
      <c r="G792" s="736"/>
      <c r="I792" s="737"/>
    </row>
    <row r="793" spans="4:9" ht="19.5" customHeight="1">
      <c r="D793" s="735"/>
      <c r="G793" s="736"/>
      <c r="I793" s="737"/>
    </row>
    <row r="794" spans="4:9" ht="19.5" customHeight="1">
      <c r="D794" s="735"/>
      <c r="G794" s="736"/>
      <c r="I794" s="737"/>
    </row>
    <row r="795" spans="4:9" ht="19.5" customHeight="1">
      <c r="D795" s="735"/>
      <c r="G795" s="736"/>
      <c r="I795" s="737"/>
    </row>
    <row r="796" spans="4:9" ht="19.5" customHeight="1">
      <c r="D796" s="735"/>
      <c r="G796" s="736"/>
      <c r="I796" s="737"/>
    </row>
    <row r="797" spans="4:9" ht="19.5" customHeight="1">
      <c r="D797" s="735"/>
      <c r="G797" s="736"/>
      <c r="I797" s="737"/>
    </row>
    <row r="798" spans="4:9" ht="19.5" customHeight="1">
      <c r="D798" s="735"/>
      <c r="G798" s="736"/>
      <c r="I798" s="737"/>
    </row>
    <row r="799" spans="4:9" ht="19.5" customHeight="1">
      <c r="D799" s="735"/>
      <c r="G799" s="736"/>
      <c r="I799" s="737"/>
    </row>
    <row r="800" spans="4:9" ht="19.5" customHeight="1">
      <c r="D800" s="735"/>
      <c r="G800" s="736"/>
      <c r="I800" s="737"/>
    </row>
    <row r="801" spans="4:9" ht="19.5" customHeight="1">
      <c r="D801" s="735"/>
      <c r="G801" s="736"/>
      <c r="I801" s="737"/>
    </row>
    <row r="802" spans="4:9" ht="19.5" customHeight="1">
      <c r="D802" s="735"/>
      <c r="G802" s="736"/>
      <c r="I802" s="737"/>
    </row>
    <row r="803" spans="4:9" ht="19.5" customHeight="1">
      <c r="D803" s="735"/>
      <c r="G803" s="736"/>
      <c r="I803" s="737"/>
    </row>
    <row r="804" spans="4:9" ht="19.5" customHeight="1">
      <c r="D804" s="735"/>
      <c r="G804" s="736"/>
      <c r="I804" s="737"/>
    </row>
    <row r="805" spans="4:9" ht="19.5" customHeight="1">
      <c r="D805" s="735"/>
      <c r="G805" s="736"/>
      <c r="I805" s="737"/>
    </row>
    <row r="806" spans="4:9" ht="19.5" customHeight="1">
      <c r="D806" s="735"/>
      <c r="G806" s="736"/>
      <c r="I806" s="737"/>
    </row>
    <row r="807" spans="4:9" ht="19.5" customHeight="1">
      <c r="D807" s="735"/>
      <c r="G807" s="736"/>
      <c r="I807" s="737"/>
    </row>
    <row r="808" spans="4:9" ht="19.5" customHeight="1">
      <c r="D808" s="735"/>
      <c r="G808" s="736"/>
      <c r="I808" s="737"/>
    </row>
    <row r="809" spans="4:9" ht="19.5" customHeight="1">
      <c r="D809" s="735"/>
      <c r="G809" s="736"/>
      <c r="I809" s="737"/>
    </row>
    <row r="810" spans="4:9" ht="19.5" customHeight="1">
      <c r="D810" s="735"/>
      <c r="G810" s="736"/>
      <c r="I810" s="737"/>
    </row>
    <row r="811" spans="4:9" ht="19.5" customHeight="1">
      <c r="D811" s="735"/>
      <c r="G811" s="736"/>
      <c r="I811" s="737"/>
    </row>
    <row r="812" spans="4:9" ht="19.5" customHeight="1">
      <c r="D812" s="735"/>
      <c r="G812" s="736"/>
      <c r="I812" s="737"/>
    </row>
    <row r="813" spans="4:9" ht="19.5" customHeight="1">
      <c r="D813" s="735"/>
      <c r="G813" s="736"/>
      <c r="I813" s="737"/>
    </row>
    <row r="814" spans="4:9" ht="19.5" customHeight="1">
      <c r="D814" s="735"/>
      <c r="G814" s="736"/>
      <c r="I814" s="737"/>
    </row>
    <row r="815" spans="4:9" ht="19.5" customHeight="1">
      <c r="D815" s="735"/>
      <c r="G815" s="736"/>
      <c r="I815" s="737"/>
    </row>
    <row r="816" spans="4:9" ht="19.5" customHeight="1">
      <c r="D816" s="735"/>
      <c r="G816" s="736"/>
      <c r="I816" s="737"/>
    </row>
    <row r="817" spans="4:9" ht="19.5" customHeight="1">
      <c r="D817" s="735"/>
      <c r="G817" s="736"/>
      <c r="I817" s="737"/>
    </row>
    <row r="818" spans="4:9" ht="19.5" customHeight="1">
      <c r="D818" s="735"/>
      <c r="G818" s="736"/>
      <c r="I818" s="737"/>
    </row>
    <row r="819" spans="4:9" ht="19.5" customHeight="1">
      <c r="D819" s="735"/>
      <c r="G819" s="736"/>
      <c r="I819" s="737"/>
    </row>
    <row r="820" spans="4:9" ht="19.5" customHeight="1">
      <c r="D820" s="735"/>
      <c r="G820" s="736"/>
      <c r="I820" s="737"/>
    </row>
    <row r="821" spans="4:9" ht="19.5" customHeight="1">
      <c r="D821" s="735"/>
      <c r="G821" s="736"/>
      <c r="I821" s="737"/>
    </row>
    <row r="822" spans="4:9" ht="19.5" customHeight="1">
      <c r="D822" s="735"/>
      <c r="G822" s="736"/>
      <c r="I822" s="737"/>
    </row>
    <row r="823" spans="4:9" ht="19.5" customHeight="1">
      <c r="D823" s="735"/>
      <c r="G823" s="736"/>
      <c r="I823" s="737"/>
    </row>
    <row r="824" spans="4:9" ht="19.5" customHeight="1">
      <c r="D824" s="735"/>
      <c r="G824" s="736"/>
      <c r="I824" s="737"/>
    </row>
    <row r="825" spans="4:9" ht="19.5" customHeight="1">
      <c r="D825" s="735"/>
      <c r="G825" s="736"/>
      <c r="I825" s="737"/>
    </row>
    <row r="826" spans="4:9" ht="19.5" customHeight="1">
      <c r="D826" s="735"/>
      <c r="G826" s="736"/>
      <c r="I826" s="737"/>
    </row>
    <row r="827" spans="4:9" ht="19.5" customHeight="1">
      <c r="D827" s="735"/>
      <c r="G827" s="736"/>
      <c r="I827" s="737"/>
    </row>
    <row r="828" spans="4:9" ht="19.5" customHeight="1">
      <c r="D828" s="735"/>
      <c r="G828" s="736"/>
      <c r="I828" s="737"/>
    </row>
    <row r="829" spans="4:9" ht="19.5" customHeight="1">
      <c r="D829" s="735"/>
      <c r="G829" s="736"/>
      <c r="I829" s="737"/>
    </row>
    <row r="830" spans="4:9" ht="19.5" customHeight="1">
      <c r="D830" s="735"/>
      <c r="G830" s="736"/>
      <c r="I830" s="737"/>
    </row>
    <row r="831" spans="4:9" ht="19.5" customHeight="1">
      <c r="D831" s="735"/>
      <c r="G831" s="736"/>
      <c r="I831" s="737"/>
    </row>
    <row r="832" spans="4:9" ht="19.5" customHeight="1">
      <c r="D832" s="735"/>
      <c r="G832" s="736"/>
      <c r="I832" s="737"/>
    </row>
    <row r="833" spans="4:9" ht="19.5" customHeight="1">
      <c r="D833" s="735"/>
      <c r="G833" s="736"/>
      <c r="I833" s="737"/>
    </row>
    <row r="834" spans="4:9" ht="19.5" customHeight="1">
      <c r="D834" s="735"/>
      <c r="G834" s="736"/>
      <c r="I834" s="737"/>
    </row>
    <row r="835" spans="4:9" ht="19.5" customHeight="1">
      <c r="D835" s="735"/>
      <c r="G835" s="736"/>
      <c r="I835" s="737"/>
    </row>
    <row r="836" spans="4:9" ht="19.5" customHeight="1">
      <c r="D836" s="735"/>
      <c r="G836" s="736"/>
      <c r="I836" s="737"/>
    </row>
    <row r="837" spans="4:9" ht="19.5" customHeight="1">
      <c r="D837" s="735"/>
      <c r="G837" s="736"/>
      <c r="I837" s="737"/>
    </row>
    <row r="838" spans="4:9" ht="19.5" customHeight="1">
      <c r="D838" s="735"/>
      <c r="G838" s="736"/>
      <c r="I838" s="737"/>
    </row>
    <row r="839" spans="4:9" ht="19.5" customHeight="1">
      <c r="D839" s="735"/>
      <c r="G839" s="736"/>
      <c r="I839" s="737"/>
    </row>
    <row r="840" spans="4:9" ht="19.5" customHeight="1">
      <c r="D840" s="735"/>
      <c r="G840" s="736"/>
      <c r="I840" s="737"/>
    </row>
    <row r="841" spans="4:9" ht="19.5" customHeight="1">
      <c r="D841" s="735"/>
      <c r="G841" s="736"/>
      <c r="I841" s="737"/>
    </row>
    <row r="842" spans="4:9" ht="19.5" customHeight="1">
      <c r="D842" s="735"/>
      <c r="G842" s="736"/>
      <c r="I842" s="737"/>
    </row>
    <row r="843" spans="4:9" ht="19.5" customHeight="1">
      <c r="D843" s="735"/>
      <c r="G843" s="736"/>
      <c r="I843" s="737"/>
    </row>
    <row r="844" spans="4:9" ht="19.5" customHeight="1">
      <c r="D844" s="735"/>
      <c r="G844" s="736"/>
      <c r="I844" s="737"/>
    </row>
    <row r="845" spans="4:9" ht="19.5" customHeight="1">
      <c r="D845" s="735"/>
      <c r="G845" s="736"/>
      <c r="I845" s="737"/>
    </row>
    <row r="846" spans="4:9" ht="19.5" customHeight="1">
      <c r="D846" s="735"/>
      <c r="G846" s="736"/>
      <c r="I846" s="737"/>
    </row>
    <row r="847" spans="4:9" ht="19.5" customHeight="1">
      <c r="D847" s="735"/>
      <c r="G847" s="736"/>
      <c r="I847" s="737"/>
    </row>
    <row r="848" spans="4:9" ht="19.5" customHeight="1">
      <c r="D848" s="735"/>
      <c r="G848" s="736"/>
      <c r="I848" s="737"/>
    </row>
    <row r="849" spans="4:9" ht="19.5" customHeight="1">
      <c r="D849" s="735"/>
      <c r="G849" s="736"/>
      <c r="I849" s="737"/>
    </row>
    <row r="850" spans="4:9" ht="19.5" customHeight="1">
      <c r="D850" s="735"/>
      <c r="G850" s="736"/>
      <c r="I850" s="737"/>
    </row>
    <row r="851" spans="4:9" ht="19.5" customHeight="1">
      <c r="D851" s="735"/>
      <c r="G851" s="736"/>
      <c r="I851" s="737"/>
    </row>
    <row r="852" spans="4:9" ht="19.5" customHeight="1">
      <c r="D852" s="735"/>
      <c r="G852" s="736"/>
      <c r="I852" s="737"/>
    </row>
    <row r="853" spans="4:9" ht="19.5" customHeight="1">
      <c r="D853" s="735"/>
      <c r="G853" s="736"/>
      <c r="I853" s="737"/>
    </row>
    <row r="854" spans="4:9" ht="19.5" customHeight="1">
      <c r="D854" s="735"/>
      <c r="G854" s="736"/>
      <c r="I854" s="737"/>
    </row>
    <row r="855" spans="4:9" ht="19.5" customHeight="1">
      <c r="D855" s="735"/>
      <c r="G855" s="736"/>
      <c r="I855" s="737"/>
    </row>
    <row r="856" spans="4:9" ht="19.5" customHeight="1">
      <c r="D856" s="735"/>
      <c r="G856" s="736"/>
      <c r="I856" s="737"/>
    </row>
    <row r="857" spans="4:9" ht="19.5" customHeight="1">
      <c r="D857" s="735"/>
      <c r="G857" s="736"/>
      <c r="I857" s="737"/>
    </row>
    <row r="858" spans="4:9" ht="19.5" customHeight="1">
      <c r="D858" s="735"/>
      <c r="G858" s="736"/>
      <c r="I858" s="737"/>
    </row>
    <row r="859" spans="4:9" ht="19.5" customHeight="1">
      <c r="D859" s="735"/>
      <c r="G859" s="736"/>
      <c r="I859" s="737"/>
    </row>
    <row r="860" spans="4:9" ht="19.5" customHeight="1">
      <c r="D860" s="735"/>
      <c r="G860" s="736"/>
      <c r="I860" s="737"/>
    </row>
    <row r="861" spans="4:9" ht="19.5" customHeight="1">
      <c r="D861" s="735"/>
      <c r="G861" s="736"/>
      <c r="I861" s="737"/>
    </row>
    <row r="862" spans="4:9" ht="19.5" customHeight="1">
      <c r="D862" s="735"/>
      <c r="G862" s="736"/>
      <c r="I862" s="737"/>
    </row>
    <row r="863" spans="4:9" ht="19.5" customHeight="1">
      <c r="D863" s="735"/>
      <c r="G863" s="736"/>
      <c r="I863" s="737"/>
    </row>
    <row r="864" spans="4:9" ht="19.5" customHeight="1">
      <c r="D864" s="735"/>
      <c r="G864" s="736"/>
      <c r="I864" s="737"/>
    </row>
    <row r="865" spans="4:9" ht="19.5" customHeight="1">
      <c r="D865" s="735"/>
      <c r="G865" s="736"/>
      <c r="I865" s="737"/>
    </row>
    <row r="866" spans="4:9" ht="19.5" customHeight="1">
      <c r="D866" s="735"/>
      <c r="G866" s="736"/>
      <c r="I866" s="737"/>
    </row>
    <row r="867" spans="4:9" ht="19.5" customHeight="1">
      <c r="D867" s="735"/>
      <c r="G867" s="736"/>
      <c r="I867" s="737"/>
    </row>
    <row r="868" spans="4:9" ht="19.5" customHeight="1">
      <c r="D868" s="735"/>
      <c r="G868" s="736"/>
      <c r="I868" s="737"/>
    </row>
    <row r="869" spans="4:9" ht="19.5" customHeight="1">
      <c r="D869" s="735"/>
      <c r="G869" s="736"/>
      <c r="I869" s="737"/>
    </row>
    <row r="870" spans="4:9" ht="19.5" customHeight="1">
      <c r="D870" s="735"/>
      <c r="G870" s="736"/>
      <c r="I870" s="737"/>
    </row>
    <row r="871" spans="4:9" ht="19.5" customHeight="1">
      <c r="D871" s="735"/>
      <c r="G871" s="736"/>
      <c r="I871" s="737"/>
    </row>
    <row r="872" spans="4:9" ht="19.5" customHeight="1">
      <c r="D872" s="735"/>
      <c r="G872" s="736"/>
      <c r="I872" s="737"/>
    </row>
    <row r="873" spans="4:9" ht="19.5" customHeight="1">
      <c r="D873" s="735"/>
      <c r="G873" s="736"/>
      <c r="I873" s="737"/>
    </row>
    <row r="874" spans="4:9" ht="19.5" customHeight="1">
      <c r="D874" s="735"/>
      <c r="G874" s="736"/>
      <c r="I874" s="737"/>
    </row>
    <row r="875" spans="4:9" ht="19.5" customHeight="1">
      <c r="D875" s="735"/>
      <c r="G875" s="736"/>
      <c r="I875" s="737"/>
    </row>
    <row r="876" spans="4:9" ht="19.5" customHeight="1">
      <c r="D876" s="735"/>
      <c r="G876" s="736"/>
      <c r="I876" s="737"/>
    </row>
    <row r="877" spans="4:9" ht="19.5" customHeight="1">
      <c r="D877" s="735"/>
      <c r="G877" s="736"/>
      <c r="I877" s="737"/>
    </row>
    <row r="878" spans="4:9" ht="19.5" customHeight="1">
      <c r="D878" s="735"/>
      <c r="G878" s="736"/>
      <c r="I878" s="737"/>
    </row>
    <row r="879" spans="4:9" ht="19.5" customHeight="1">
      <c r="D879" s="735"/>
      <c r="G879" s="736"/>
      <c r="I879" s="737"/>
    </row>
    <row r="880" spans="4:9" ht="19.5" customHeight="1">
      <c r="D880" s="735"/>
      <c r="G880" s="736"/>
      <c r="I880" s="737"/>
    </row>
    <row r="881" spans="4:9" ht="19.5" customHeight="1">
      <c r="D881" s="735"/>
      <c r="G881" s="736"/>
      <c r="I881" s="737"/>
    </row>
    <row r="882" spans="4:9" ht="19.5" customHeight="1">
      <c r="D882" s="735"/>
      <c r="G882" s="736"/>
      <c r="I882" s="737"/>
    </row>
    <row r="883" spans="4:9" ht="19.5" customHeight="1">
      <c r="D883" s="735"/>
      <c r="G883" s="736"/>
      <c r="I883" s="737"/>
    </row>
    <row r="884" spans="4:9" ht="19.5" customHeight="1">
      <c r="D884" s="735"/>
      <c r="G884" s="736"/>
      <c r="I884" s="737"/>
    </row>
    <row r="885" spans="4:9" ht="19.5" customHeight="1">
      <c r="D885" s="735"/>
      <c r="G885" s="736"/>
      <c r="I885" s="737"/>
    </row>
    <row r="886" spans="4:9" ht="19.5" customHeight="1">
      <c r="D886" s="735"/>
      <c r="G886" s="736"/>
      <c r="I886" s="737"/>
    </row>
    <row r="887" spans="4:9" ht="19.5" customHeight="1">
      <c r="D887" s="735"/>
      <c r="G887" s="736"/>
      <c r="I887" s="737"/>
    </row>
    <row r="888" spans="4:9" ht="19.5" customHeight="1">
      <c r="D888" s="735"/>
      <c r="G888" s="736"/>
      <c r="I888" s="737"/>
    </row>
    <row r="889" spans="4:9" ht="19.5" customHeight="1">
      <c r="D889" s="735"/>
      <c r="G889" s="736"/>
      <c r="I889" s="737"/>
    </row>
    <row r="890" spans="4:9" ht="19.5" customHeight="1">
      <c r="D890" s="735"/>
      <c r="G890" s="736"/>
      <c r="I890" s="737"/>
    </row>
    <row r="891" spans="4:9" ht="19.5" customHeight="1">
      <c r="D891" s="735"/>
      <c r="G891" s="736"/>
      <c r="I891" s="737"/>
    </row>
    <row r="892" spans="4:9" ht="19.5" customHeight="1">
      <c r="D892" s="735"/>
      <c r="G892" s="736"/>
      <c r="I892" s="737"/>
    </row>
    <row r="893" spans="4:9" ht="19.5" customHeight="1">
      <c r="D893" s="735"/>
      <c r="G893" s="736"/>
      <c r="I893" s="737"/>
    </row>
    <row r="894" spans="4:9" ht="19.5" customHeight="1">
      <c r="D894" s="735"/>
      <c r="G894" s="736"/>
      <c r="I894" s="737"/>
    </row>
    <row r="895" spans="4:9" ht="19.5" customHeight="1">
      <c r="D895" s="735"/>
      <c r="G895" s="736"/>
      <c r="I895" s="737"/>
    </row>
    <row r="896" spans="4:9" ht="19.5" customHeight="1">
      <c r="D896" s="735"/>
      <c r="G896" s="736"/>
      <c r="I896" s="737"/>
    </row>
    <row r="897" spans="4:9" ht="19.5" customHeight="1">
      <c r="D897" s="735"/>
      <c r="G897" s="736"/>
      <c r="I897" s="737"/>
    </row>
    <row r="898" spans="4:9" ht="19.5" customHeight="1">
      <c r="D898" s="735"/>
      <c r="G898" s="736"/>
      <c r="I898" s="737"/>
    </row>
    <row r="899" spans="4:9" ht="19.5" customHeight="1">
      <c r="D899" s="735"/>
      <c r="G899" s="736"/>
      <c r="I899" s="737"/>
    </row>
    <row r="900" spans="4:9" ht="19.5" customHeight="1">
      <c r="D900" s="735"/>
      <c r="G900" s="736"/>
      <c r="I900" s="737"/>
    </row>
    <row r="901" spans="4:9" ht="19.5" customHeight="1">
      <c r="D901" s="735"/>
      <c r="G901" s="736"/>
      <c r="I901" s="737"/>
    </row>
    <row r="902" spans="4:9" ht="19.5" customHeight="1">
      <c r="D902" s="735"/>
      <c r="G902" s="736"/>
      <c r="I902" s="737"/>
    </row>
    <row r="903" spans="4:9" ht="19.5" customHeight="1">
      <c r="D903" s="735"/>
      <c r="G903" s="736"/>
      <c r="I903" s="737"/>
    </row>
    <row r="904" spans="4:9" ht="19.5" customHeight="1">
      <c r="D904" s="735"/>
      <c r="G904" s="736"/>
      <c r="I904" s="737"/>
    </row>
    <row r="905" spans="4:9" ht="19.5" customHeight="1">
      <c r="D905" s="735"/>
      <c r="G905" s="736"/>
      <c r="I905" s="737"/>
    </row>
    <row r="906" spans="4:9" ht="19.5" customHeight="1">
      <c r="D906" s="735"/>
      <c r="G906" s="736"/>
      <c r="I906" s="737"/>
    </row>
    <row r="907" spans="4:9" ht="19.5" customHeight="1">
      <c r="D907" s="735"/>
      <c r="G907" s="736"/>
      <c r="I907" s="737"/>
    </row>
    <row r="908" spans="4:9" ht="19.5" customHeight="1">
      <c r="D908" s="735"/>
      <c r="G908" s="736"/>
      <c r="I908" s="737"/>
    </row>
    <row r="909" spans="4:9" ht="19.5" customHeight="1">
      <c r="D909" s="735"/>
      <c r="G909" s="736"/>
      <c r="I909" s="737"/>
    </row>
    <row r="910" spans="4:9" ht="19.5" customHeight="1">
      <c r="D910" s="735"/>
      <c r="G910" s="736"/>
      <c r="I910" s="737"/>
    </row>
    <row r="911" spans="4:9" ht="19.5" customHeight="1">
      <c r="D911" s="735"/>
      <c r="G911" s="736"/>
      <c r="I911" s="737"/>
    </row>
    <row r="912" spans="4:9" ht="19.5" customHeight="1">
      <c r="D912" s="735"/>
      <c r="G912" s="736"/>
      <c r="I912" s="737"/>
    </row>
    <row r="913" spans="4:9" ht="19.5" customHeight="1">
      <c r="D913" s="735"/>
      <c r="G913" s="736"/>
      <c r="I913" s="737"/>
    </row>
    <row r="914" spans="4:9" ht="19.5" customHeight="1">
      <c r="D914" s="735"/>
      <c r="G914" s="736"/>
      <c r="I914" s="737"/>
    </row>
    <row r="915" spans="4:9" ht="19.5" customHeight="1">
      <c r="D915" s="735"/>
      <c r="G915" s="736"/>
      <c r="I915" s="737"/>
    </row>
    <row r="916" spans="4:9" ht="19.5" customHeight="1">
      <c r="D916" s="735"/>
      <c r="G916" s="736"/>
      <c r="I916" s="737"/>
    </row>
    <row r="917" spans="4:9" ht="19.5" customHeight="1">
      <c r="D917" s="735"/>
      <c r="G917" s="736"/>
      <c r="I917" s="737"/>
    </row>
    <row r="918" spans="4:9" ht="19.5" customHeight="1">
      <c r="D918" s="735"/>
      <c r="G918" s="736"/>
      <c r="I918" s="737"/>
    </row>
    <row r="919" spans="4:9" ht="19.5" customHeight="1">
      <c r="D919" s="735"/>
      <c r="G919" s="736"/>
      <c r="I919" s="737"/>
    </row>
    <row r="920" spans="4:9" ht="19.5" customHeight="1">
      <c r="D920" s="735"/>
      <c r="G920" s="736"/>
      <c r="I920" s="737"/>
    </row>
    <row r="921" spans="4:9" ht="19.5" customHeight="1">
      <c r="D921" s="735"/>
      <c r="G921" s="736"/>
      <c r="I921" s="737"/>
    </row>
    <row r="922" spans="4:9" ht="19.5" customHeight="1">
      <c r="D922" s="735"/>
      <c r="G922" s="736"/>
      <c r="I922" s="737"/>
    </row>
    <row r="923" spans="4:9" ht="19.5" customHeight="1">
      <c r="D923" s="735"/>
      <c r="G923" s="736"/>
      <c r="I923" s="737"/>
    </row>
    <row r="924" spans="4:9" ht="19.5" customHeight="1">
      <c r="D924" s="735"/>
      <c r="G924" s="736"/>
      <c r="I924" s="737"/>
    </row>
    <row r="925" spans="4:9" ht="19.5" customHeight="1">
      <c r="D925" s="735"/>
      <c r="G925" s="736"/>
      <c r="I925" s="737"/>
    </row>
    <row r="926" spans="4:9" ht="19.5" customHeight="1">
      <c r="D926" s="735"/>
      <c r="G926" s="736"/>
      <c r="I926" s="737"/>
    </row>
    <row r="927" spans="4:9" ht="19.5" customHeight="1">
      <c r="D927" s="735"/>
      <c r="G927" s="736"/>
      <c r="I927" s="737"/>
    </row>
    <row r="928" spans="4:9" ht="19.5" customHeight="1">
      <c r="D928" s="735"/>
      <c r="G928" s="736"/>
      <c r="I928" s="737"/>
    </row>
    <row r="929" spans="4:9" ht="19.5" customHeight="1">
      <c r="D929" s="735"/>
      <c r="G929" s="736"/>
      <c r="I929" s="737"/>
    </row>
    <row r="930" spans="4:9" ht="19.5" customHeight="1">
      <c r="D930" s="735"/>
      <c r="G930" s="736"/>
      <c r="I930" s="737"/>
    </row>
    <row r="931" spans="4:9" ht="19.5" customHeight="1">
      <c r="D931" s="735"/>
      <c r="G931" s="736"/>
      <c r="I931" s="737"/>
    </row>
    <row r="932" spans="4:9" ht="19.5" customHeight="1">
      <c r="D932" s="735"/>
      <c r="G932" s="736"/>
      <c r="I932" s="737"/>
    </row>
    <row r="933" spans="4:9" ht="19.5" customHeight="1">
      <c r="D933" s="735"/>
      <c r="G933" s="736"/>
      <c r="I933" s="737"/>
    </row>
    <row r="934" spans="4:9" ht="19.5" customHeight="1">
      <c r="D934" s="735"/>
      <c r="G934" s="736"/>
      <c r="I934" s="737"/>
    </row>
    <row r="935" spans="4:9" ht="19.5" customHeight="1">
      <c r="D935" s="735"/>
      <c r="G935" s="736"/>
      <c r="I935" s="737"/>
    </row>
    <row r="936" spans="4:9" ht="19.5" customHeight="1">
      <c r="D936" s="735"/>
      <c r="G936" s="736"/>
      <c r="I936" s="737"/>
    </row>
    <row r="937" spans="4:9" ht="19.5" customHeight="1">
      <c r="D937" s="735"/>
      <c r="G937" s="736"/>
      <c r="I937" s="737"/>
    </row>
    <row r="938" spans="4:9" ht="19.5" customHeight="1">
      <c r="D938" s="735"/>
      <c r="G938" s="736"/>
      <c r="I938" s="737"/>
    </row>
    <row r="939" spans="4:9" ht="19.5" customHeight="1">
      <c r="D939" s="735"/>
      <c r="G939" s="736"/>
      <c r="I939" s="737"/>
    </row>
    <row r="940" spans="4:9" ht="19.5" customHeight="1">
      <c r="D940" s="735"/>
      <c r="G940" s="736"/>
      <c r="I940" s="737"/>
    </row>
    <row r="941" spans="4:9" ht="19.5" customHeight="1">
      <c r="D941" s="735"/>
      <c r="G941" s="736"/>
      <c r="I941" s="737"/>
    </row>
    <row r="942" spans="4:9" ht="19.5" customHeight="1">
      <c r="D942" s="735"/>
      <c r="G942" s="736"/>
      <c r="I942" s="737"/>
    </row>
    <row r="943" spans="4:9" ht="19.5" customHeight="1">
      <c r="D943" s="735"/>
      <c r="G943" s="736"/>
      <c r="I943" s="737"/>
    </row>
    <row r="944" spans="4:9" ht="19.5" customHeight="1">
      <c r="D944" s="735"/>
      <c r="G944" s="736"/>
      <c r="I944" s="737"/>
    </row>
    <row r="945" spans="4:9" ht="19.5" customHeight="1">
      <c r="D945" s="735"/>
      <c r="G945" s="736"/>
      <c r="I945" s="737"/>
    </row>
    <row r="946" spans="4:9" ht="19.5" customHeight="1">
      <c r="D946" s="735"/>
      <c r="G946" s="736"/>
      <c r="I946" s="737"/>
    </row>
    <row r="947" spans="4:9" ht="19.5" customHeight="1">
      <c r="D947" s="735"/>
      <c r="G947" s="736"/>
      <c r="I947" s="737"/>
    </row>
    <row r="948" spans="4:9" ht="19.5" customHeight="1">
      <c r="D948" s="735"/>
      <c r="G948" s="736"/>
      <c r="I948" s="737"/>
    </row>
    <row r="949" spans="4:9" ht="19.5" customHeight="1">
      <c r="D949" s="735"/>
      <c r="G949" s="736"/>
      <c r="I949" s="737"/>
    </row>
    <row r="950" spans="4:9" ht="19.5" customHeight="1">
      <c r="D950" s="735"/>
      <c r="G950" s="736"/>
      <c r="I950" s="737"/>
    </row>
    <row r="951" spans="4:9" ht="19.5" customHeight="1">
      <c r="D951" s="735"/>
      <c r="G951" s="736"/>
      <c r="I951" s="737"/>
    </row>
    <row r="952" spans="4:9" ht="19.5" customHeight="1">
      <c r="D952" s="735"/>
      <c r="G952" s="736"/>
      <c r="I952" s="737"/>
    </row>
    <row r="953" spans="4:9" ht="19.5" customHeight="1">
      <c r="D953" s="735"/>
      <c r="G953" s="736"/>
      <c r="I953" s="737"/>
    </row>
    <row r="954" spans="4:9" ht="19.5" customHeight="1">
      <c r="D954" s="735"/>
      <c r="G954" s="736"/>
      <c r="I954" s="737"/>
    </row>
    <row r="955" spans="4:9" ht="19.5" customHeight="1">
      <c r="D955" s="735"/>
      <c r="G955" s="736"/>
      <c r="I955" s="737"/>
    </row>
    <row r="956" spans="4:9" ht="19.5" customHeight="1">
      <c r="D956" s="735"/>
      <c r="G956" s="736"/>
      <c r="I956" s="737"/>
    </row>
    <row r="957" spans="4:9" ht="19.5" customHeight="1">
      <c r="D957" s="735"/>
      <c r="G957" s="736"/>
      <c r="I957" s="737"/>
    </row>
    <row r="958" spans="4:9" ht="19.5" customHeight="1">
      <c r="D958" s="735"/>
      <c r="G958" s="736"/>
      <c r="I958" s="737"/>
    </row>
    <row r="959" spans="4:9" ht="19.5" customHeight="1">
      <c r="D959" s="735"/>
      <c r="G959" s="736"/>
      <c r="I959" s="737"/>
    </row>
    <row r="960" spans="4:9" ht="19.5" customHeight="1">
      <c r="D960" s="735"/>
      <c r="G960" s="736"/>
      <c r="I960" s="737"/>
    </row>
    <row r="961" spans="4:9" ht="19.5" customHeight="1">
      <c r="D961" s="735"/>
      <c r="G961" s="736"/>
      <c r="I961" s="737"/>
    </row>
    <row r="962" spans="4:9" ht="19.5" customHeight="1">
      <c r="D962" s="735"/>
      <c r="G962" s="736"/>
      <c r="I962" s="737"/>
    </row>
    <row r="963" spans="4:9" ht="19.5" customHeight="1">
      <c r="D963" s="735"/>
      <c r="G963" s="736"/>
      <c r="I963" s="737"/>
    </row>
    <row r="964" spans="4:9" ht="19.5" customHeight="1">
      <c r="D964" s="735"/>
      <c r="G964" s="736"/>
      <c r="I964" s="737"/>
    </row>
    <row r="965" spans="4:9" ht="19.5" customHeight="1">
      <c r="D965" s="735"/>
      <c r="G965" s="736"/>
      <c r="I965" s="737"/>
    </row>
    <row r="966" spans="4:9" ht="19.5" customHeight="1">
      <c r="D966" s="735"/>
      <c r="G966" s="736"/>
      <c r="I966" s="737"/>
    </row>
    <row r="967" spans="4:9" ht="19.5" customHeight="1">
      <c r="D967" s="735"/>
      <c r="G967" s="736"/>
      <c r="I967" s="737"/>
    </row>
    <row r="968" spans="4:9" ht="19.5" customHeight="1">
      <c r="D968" s="735"/>
      <c r="G968" s="736"/>
      <c r="I968" s="737"/>
    </row>
    <row r="969" spans="4:9" ht="19.5" customHeight="1">
      <c r="D969" s="735"/>
      <c r="G969" s="736"/>
      <c r="I969" s="737"/>
    </row>
    <row r="970" spans="4:9" ht="19.5" customHeight="1">
      <c r="D970" s="735"/>
      <c r="G970" s="736"/>
      <c r="I970" s="737"/>
    </row>
    <row r="971" spans="4:9" ht="19.5" customHeight="1">
      <c r="D971" s="735"/>
      <c r="G971" s="736"/>
      <c r="I971" s="737"/>
    </row>
    <row r="972" spans="4:9" ht="19.5" customHeight="1">
      <c r="D972" s="735"/>
      <c r="G972" s="736"/>
      <c r="I972" s="737"/>
    </row>
    <row r="973" spans="4:9" ht="19.5" customHeight="1">
      <c r="D973" s="735"/>
      <c r="G973" s="736"/>
      <c r="I973" s="737"/>
    </row>
    <row r="974" spans="4:9" ht="19.5" customHeight="1">
      <c r="D974" s="735"/>
      <c r="G974" s="736"/>
      <c r="I974" s="737"/>
    </row>
    <row r="975" spans="4:9" ht="19.5" customHeight="1">
      <c r="D975" s="735"/>
      <c r="G975" s="736"/>
      <c r="I975" s="737"/>
    </row>
    <row r="976" spans="4:9" ht="19.5" customHeight="1">
      <c r="D976" s="735"/>
      <c r="G976" s="736"/>
      <c r="I976" s="737"/>
    </row>
    <row r="977" spans="4:9" ht="19.5" customHeight="1">
      <c r="D977" s="735"/>
      <c r="G977" s="736"/>
      <c r="I977" s="737"/>
    </row>
    <row r="978" spans="4:9" ht="19.5" customHeight="1">
      <c r="D978" s="735"/>
      <c r="G978" s="736"/>
      <c r="I978" s="737"/>
    </row>
    <row r="979" spans="4:9" ht="19.5" customHeight="1">
      <c r="D979" s="735"/>
      <c r="G979" s="736"/>
      <c r="I979" s="737"/>
    </row>
    <row r="980" spans="4:9" ht="19.5" customHeight="1">
      <c r="D980" s="735"/>
      <c r="G980" s="736"/>
      <c r="I980" s="737"/>
    </row>
    <row r="981" spans="4:9" ht="19.5" customHeight="1">
      <c r="D981" s="735"/>
      <c r="G981" s="736"/>
      <c r="I981" s="737"/>
    </row>
    <row r="982" spans="4:9" ht="19.5" customHeight="1">
      <c r="D982" s="735"/>
      <c r="G982" s="736"/>
      <c r="I982" s="737"/>
    </row>
    <row r="983" spans="4:9" ht="19.5" customHeight="1">
      <c r="D983" s="735"/>
      <c r="G983" s="736"/>
      <c r="I983" s="737"/>
    </row>
    <row r="984" spans="4:9" ht="19.5" customHeight="1">
      <c r="D984" s="735"/>
      <c r="G984" s="736"/>
      <c r="I984" s="737"/>
    </row>
    <row r="985" spans="4:9" ht="19.5" customHeight="1">
      <c r="D985" s="735"/>
      <c r="G985" s="736"/>
      <c r="I985" s="737"/>
    </row>
    <row r="986" spans="4:9" ht="19.5" customHeight="1">
      <c r="D986" s="735"/>
      <c r="G986" s="736"/>
      <c r="I986" s="737"/>
    </row>
    <row r="987" spans="4:9" ht="19.5" customHeight="1">
      <c r="D987" s="735"/>
      <c r="G987" s="736"/>
      <c r="I987" s="737"/>
    </row>
    <row r="988" spans="4:9" ht="19.5" customHeight="1">
      <c r="D988" s="735"/>
      <c r="G988" s="736"/>
      <c r="I988" s="737"/>
    </row>
    <row r="989" spans="4:9" ht="19.5" customHeight="1">
      <c r="D989" s="735"/>
      <c r="G989" s="736"/>
      <c r="I989" s="737"/>
    </row>
    <row r="990" spans="4:9" ht="19.5" customHeight="1">
      <c r="D990" s="735"/>
      <c r="G990" s="736"/>
      <c r="I990" s="737"/>
    </row>
    <row r="991" spans="4:9" ht="19.5" customHeight="1">
      <c r="D991" s="735"/>
      <c r="G991" s="736"/>
      <c r="I991" s="737"/>
    </row>
    <row r="992" spans="4:9" ht="19.5" customHeight="1">
      <c r="D992" s="735"/>
      <c r="G992" s="736"/>
      <c r="I992" s="737"/>
    </row>
    <row r="993" spans="4:9" ht="19.5" customHeight="1">
      <c r="D993" s="735"/>
      <c r="G993" s="736"/>
      <c r="I993" s="737"/>
    </row>
    <row r="994" spans="4:9" ht="19.5" customHeight="1">
      <c r="D994" s="735"/>
      <c r="G994" s="736"/>
      <c r="I994" s="737"/>
    </row>
    <row r="995" spans="4:9" ht="19.5" customHeight="1">
      <c r="D995" s="735"/>
      <c r="G995" s="736"/>
      <c r="I995" s="737"/>
    </row>
    <row r="996" spans="4:9" ht="19.5" customHeight="1">
      <c r="D996" s="735"/>
      <c r="G996" s="736"/>
      <c r="I996" s="737"/>
    </row>
    <row r="997" spans="4:9" ht="19.5" customHeight="1">
      <c r="D997" s="735"/>
      <c r="G997" s="736"/>
      <c r="I997" s="737"/>
    </row>
    <row r="998" spans="4:9" ht="19.5" customHeight="1">
      <c r="D998" s="735"/>
      <c r="G998" s="736"/>
      <c r="I998" s="737"/>
    </row>
    <row r="999" spans="4:9" ht="19.5" customHeight="1">
      <c r="D999" s="735"/>
      <c r="G999" s="736"/>
      <c r="I999" s="737"/>
    </row>
    <row r="1000" spans="4:9" ht="19.5" customHeight="1">
      <c r="D1000" s="735"/>
      <c r="G1000" s="736"/>
      <c r="I1000" s="737"/>
    </row>
    <row r="1001" spans="4:9" ht="19.5" customHeight="1">
      <c r="D1001" s="735"/>
      <c r="G1001" s="736"/>
      <c r="I1001" s="737"/>
    </row>
    <row r="1002" spans="4:9" ht="19.5" customHeight="1">
      <c r="D1002" s="735"/>
      <c r="G1002" s="736"/>
      <c r="I1002" s="737"/>
    </row>
    <row r="1003" spans="4:9" ht="19.5" customHeight="1">
      <c r="D1003" s="735"/>
      <c r="G1003" s="736"/>
      <c r="I1003" s="737"/>
    </row>
    <row r="1004" spans="4:9" ht="19.5" customHeight="1">
      <c r="D1004" s="735"/>
      <c r="G1004" s="736"/>
      <c r="I1004" s="737"/>
    </row>
    <row r="1005" spans="4:9" ht="19.5" customHeight="1">
      <c r="D1005" s="735"/>
      <c r="G1005" s="736"/>
      <c r="I1005" s="737"/>
    </row>
    <row r="1006" spans="4:9" ht="19.5" customHeight="1">
      <c r="D1006" s="735"/>
      <c r="G1006" s="736"/>
      <c r="I1006" s="737"/>
    </row>
    <row r="1007" spans="4:9" ht="19.5" customHeight="1">
      <c r="D1007" s="735"/>
      <c r="G1007" s="736"/>
      <c r="I1007" s="737"/>
    </row>
    <row r="1008" spans="4:9" ht="19.5" customHeight="1">
      <c r="D1008" s="735"/>
      <c r="G1008" s="736"/>
      <c r="I1008" s="737"/>
    </row>
    <row r="1009" spans="4:9" ht="19.5" customHeight="1">
      <c r="D1009" s="735"/>
      <c r="G1009" s="736"/>
      <c r="I1009" s="737"/>
    </row>
    <row r="1010" spans="4:9" ht="19.5" customHeight="1">
      <c r="D1010" s="735"/>
      <c r="G1010" s="736"/>
      <c r="I1010" s="737"/>
    </row>
    <row r="1011" spans="4:9" ht="19.5" customHeight="1">
      <c r="D1011" s="735"/>
      <c r="G1011" s="736"/>
      <c r="I1011" s="737"/>
    </row>
    <row r="1012" spans="4:9" ht="19.5" customHeight="1">
      <c r="D1012" s="735"/>
      <c r="G1012" s="736"/>
      <c r="I1012" s="737"/>
    </row>
    <row r="1013" spans="4:9" ht="19.5" customHeight="1">
      <c r="D1013" s="735"/>
      <c r="G1013" s="736"/>
      <c r="I1013" s="737"/>
    </row>
    <row r="1014" spans="4:9" ht="19.5" customHeight="1">
      <c r="D1014" s="735"/>
      <c r="G1014" s="736"/>
      <c r="I1014" s="737"/>
    </row>
    <row r="1015" spans="4:9" ht="19.5" customHeight="1">
      <c r="D1015" s="735"/>
      <c r="G1015" s="736"/>
      <c r="I1015" s="737"/>
    </row>
    <row r="1016" spans="4:9" ht="19.5" customHeight="1">
      <c r="D1016" s="735"/>
      <c r="G1016" s="736"/>
      <c r="I1016" s="737"/>
    </row>
    <row r="1017" spans="4:9" ht="19.5" customHeight="1">
      <c r="D1017" s="735"/>
      <c r="G1017" s="736"/>
      <c r="I1017" s="737"/>
    </row>
    <row r="1018" spans="4:9" ht="19.5" customHeight="1">
      <c r="D1018" s="735"/>
      <c r="G1018" s="736"/>
      <c r="I1018" s="737"/>
    </row>
    <row r="1019" spans="4:9" ht="19.5" customHeight="1">
      <c r="D1019" s="735"/>
      <c r="G1019" s="736"/>
      <c r="I1019" s="737"/>
    </row>
    <row r="1020" spans="4:9" ht="19.5" customHeight="1">
      <c r="D1020" s="735"/>
      <c r="G1020" s="736"/>
      <c r="I1020" s="737"/>
    </row>
    <row r="1021" spans="4:9" ht="19.5" customHeight="1">
      <c r="D1021" s="735"/>
      <c r="G1021" s="736"/>
      <c r="I1021" s="737"/>
    </row>
    <row r="1022" spans="4:9" ht="19.5" customHeight="1">
      <c r="D1022" s="735"/>
      <c r="G1022" s="736"/>
      <c r="I1022" s="737"/>
    </row>
    <row r="1023" spans="4:9" ht="19.5" customHeight="1">
      <c r="D1023" s="735"/>
      <c r="G1023" s="736"/>
      <c r="I1023" s="737"/>
    </row>
    <row r="1024" spans="4:9" ht="19.5" customHeight="1">
      <c r="D1024" s="735"/>
      <c r="G1024" s="736"/>
      <c r="I1024" s="737"/>
    </row>
    <row r="1025" spans="4:9" ht="19.5" customHeight="1">
      <c r="D1025" s="735"/>
      <c r="G1025" s="736"/>
      <c r="I1025" s="737"/>
    </row>
    <row r="1026" spans="4:9" ht="19.5" customHeight="1">
      <c r="D1026" s="735"/>
      <c r="G1026" s="736"/>
      <c r="I1026" s="737"/>
    </row>
    <row r="1027" spans="4:9" ht="19.5" customHeight="1">
      <c r="D1027" s="735"/>
      <c r="G1027" s="736"/>
      <c r="I1027" s="737"/>
    </row>
    <row r="1028" spans="4:9" ht="19.5" customHeight="1">
      <c r="D1028" s="735"/>
      <c r="G1028" s="736"/>
      <c r="I1028" s="737"/>
    </row>
    <row r="1029" spans="4:9" ht="19.5" customHeight="1">
      <c r="D1029" s="735"/>
      <c r="G1029" s="736"/>
      <c r="I1029" s="737"/>
    </row>
    <row r="1030" spans="4:9" ht="19.5" customHeight="1">
      <c r="D1030" s="735"/>
      <c r="G1030" s="736"/>
      <c r="I1030" s="737"/>
    </row>
    <row r="1031" spans="4:9" ht="19.5" customHeight="1">
      <c r="D1031" s="735"/>
      <c r="G1031" s="736"/>
      <c r="I1031" s="737"/>
    </row>
    <row r="1032" spans="4:9" ht="19.5" customHeight="1">
      <c r="D1032" s="735"/>
      <c r="G1032" s="736"/>
      <c r="I1032" s="737"/>
    </row>
    <row r="1033" spans="4:9" ht="19.5" customHeight="1">
      <c r="D1033" s="735"/>
      <c r="G1033" s="736"/>
      <c r="I1033" s="737"/>
    </row>
    <row r="1034" spans="4:9" ht="19.5" customHeight="1">
      <c r="D1034" s="735"/>
      <c r="G1034" s="736"/>
      <c r="I1034" s="737"/>
    </row>
    <row r="1035" spans="4:9" ht="19.5" customHeight="1">
      <c r="D1035" s="735"/>
      <c r="G1035" s="736"/>
      <c r="I1035" s="737"/>
    </row>
    <row r="1036" spans="4:9" ht="19.5" customHeight="1">
      <c r="D1036" s="735"/>
      <c r="G1036" s="736"/>
      <c r="I1036" s="737"/>
    </row>
    <row r="1037" spans="4:9" ht="19.5" customHeight="1">
      <c r="D1037" s="735"/>
      <c r="G1037" s="736"/>
      <c r="I1037" s="737"/>
    </row>
    <row r="1038" spans="4:9" ht="19.5" customHeight="1">
      <c r="D1038" s="735"/>
      <c r="G1038" s="736"/>
      <c r="I1038" s="737"/>
    </row>
    <row r="1039" spans="4:9" ht="19.5" customHeight="1">
      <c r="D1039" s="735"/>
      <c r="G1039" s="736"/>
      <c r="I1039" s="737"/>
    </row>
    <row r="1040" spans="4:9" ht="19.5" customHeight="1">
      <c r="D1040" s="735"/>
      <c r="G1040" s="736"/>
      <c r="I1040" s="737"/>
    </row>
    <row r="1041" spans="4:9" ht="19.5" customHeight="1">
      <c r="D1041" s="735"/>
      <c r="G1041" s="736"/>
      <c r="I1041" s="737"/>
    </row>
    <row r="1042" spans="4:9" ht="19.5" customHeight="1">
      <c r="D1042" s="735"/>
      <c r="G1042" s="736"/>
      <c r="I1042" s="737"/>
    </row>
    <row r="1043" spans="4:9" ht="19.5" customHeight="1">
      <c r="D1043" s="735"/>
      <c r="G1043" s="736"/>
      <c r="I1043" s="737"/>
    </row>
    <row r="1044" spans="4:9" ht="19.5" customHeight="1">
      <c r="D1044" s="735"/>
      <c r="G1044" s="736"/>
      <c r="I1044" s="737"/>
    </row>
    <row r="1045" spans="4:9" ht="19.5" customHeight="1">
      <c r="D1045" s="735"/>
      <c r="G1045" s="736"/>
      <c r="I1045" s="737"/>
    </row>
    <row r="1046" spans="4:9" ht="19.5" customHeight="1">
      <c r="D1046" s="735"/>
      <c r="G1046" s="736"/>
      <c r="I1046" s="737"/>
    </row>
    <row r="1047" spans="4:9" ht="19.5" customHeight="1">
      <c r="D1047" s="735"/>
      <c r="G1047" s="736"/>
      <c r="I1047" s="737"/>
    </row>
    <row r="1048" spans="4:9" ht="19.5" customHeight="1">
      <c r="D1048" s="735"/>
      <c r="G1048" s="736"/>
      <c r="I1048" s="737"/>
    </row>
    <row r="1049" spans="4:9" ht="19.5" customHeight="1">
      <c r="D1049" s="735"/>
      <c r="G1049" s="736"/>
      <c r="I1049" s="737"/>
    </row>
    <row r="1050" spans="4:9" ht="19.5" customHeight="1">
      <c r="D1050" s="735"/>
      <c r="G1050" s="736"/>
      <c r="I1050" s="737"/>
    </row>
    <row r="1051" spans="4:9" ht="19.5" customHeight="1">
      <c r="D1051" s="735"/>
      <c r="G1051" s="736"/>
      <c r="I1051" s="737"/>
    </row>
    <row r="1052" spans="4:9" ht="19.5" customHeight="1">
      <c r="D1052" s="735"/>
      <c r="G1052" s="736"/>
      <c r="I1052" s="737"/>
    </row>
    <row r="1053" spans="4:9" ht="19.5" customHeight="1">
      <c r="D1053" s="735"/>
      <c r="G1053" s="736"/>
      <c r="I1053" s="737"/>
    </row>
    <row r="1054" spans="4:9" ht="19.5" customHeight="1">
      <c r="D1054" s="735"/>
      <c r="G1054" s="736"/>
      <c r="I1054" s="737"/>
    </row>
    <row r="1055" spans="4:9" ht="19.5" customHeight="1">
      <c r="D1055" s="735"/>
      <c r="G1055" s="736"/>
      <c r="I1055" s="737"/>
    </row>
    <row r="1056" spans="4:9" ht="19.5" customHeight="1">
      <c r="D1056" s="735"/>
      <c r="G1056" s="736"/>
      <c r="I1056" s="737"/>
    </row>
    <row r="1057" spans="4:9" ht="19.5" customHeight="1">
      <c r="D1057" s="735"/>
      <c r="G1057" s="736"/>
      <c r="I1057" s="737"/>
    </row>
    <row r="1058" spans="4:9" ht="19.5" customHeight="1">
      <c r="D1058" s="735"/>
      <c r="G1058" s="736"/>
      <c r="I1058" s="737"/>
    </row>
    <row r="1059" spans="4:9" ht="19.5" customHeight="1">
      <c r="D1059" s="735"/>
      <c r="G1059" s="736"/>
      <c r="I1059" s="737"/>
    </row>
    <row r="1060" spans="4:9" ht="19.5" customHeight="1">
      <c r="D1060" s="735"/>
      <c r="G1060" s="736"/>
      <c r="I1060" s="737"/>
    </row>
    <row r="1061" spans="4:9" ht="19.5" customHeight="1">
      <c r="D1061" s="735"/>
      <c r="G1061" s="736"/>
      <c r="I1061" s="737"/>
    </row>
    <row r="1062" spans="4:9" ht="19.5" customHeight="1">
      <c r="D1062" s="735"/>
      <c r="G1062" s="736"/>
      <c r="I1062" s="737"/>
    </row>
    <row r="1063" spans="4:9" ht="19.5" customHeight="1">
      <c r="D1063" s="735"/>
      <c r="G1063" s="736"/>
      <c r="I1063" s="737"/>
    </row>
    <row r="1064" spans="4:9" ht="19.5" customHeight="1">
      <c r="D1064" s="735"/>
      <c r="G1064" s="736"/>
      <c r="I1064" s="737"/>
    </row>
    <row r="1065" spans="4:9" ht="19.5" customHeight="1">
      <c r="D1065" s="735"/>
      <c r="G1065" s="736"/>
      <c r="I1065" s="737"/>
    </row>
    <row r="1066" spans="4:9" ht="19.5" customHeight="1">
      <c r="D1066" s="735"/>
      <c r="G1066" s="736"/>
      <c r="I1066" s="737"/>
    </row>
    <row r="1067" spans="4:9" ht="19.5" customHeight="1">
      <c r="D1067" s="735"/>
      <c r="G1067" s="736"/>
      <c r="I1067" s="737"/>
    </row>
    <row r="1068" spans="4:9" ht="19.5" customHeight="1">
      <c r="D1068" s="735"/>
      <c r="G1068" s="736"/>
      <c r="I1068" s="737"/>
    </row>
    <row r="1069" spans="4:9" ht="19.5" customHeight="1">
      <c r="D1069" s="735"/>
      <c r="G1069" s="736"/>
      <c r="I1069" s="737"/>
    </row>
    <row r="1070" spans="4:9" ht="19.5" customHeight="1">
      <c r="D1070" s="735"/>
      <c r="G1070" s="736"/>
      <c r="I1070" s="737"/>
    </row>
    <row r="1071" spans="4:9" ht="19.5" customHeight="1">
      <c r="D1071" s="735"/>
      <c r="G1071" s="736"/>
      <c r="I1071" s="737"/>
    </row>
    <row r="1072" spans="4:9" ht="19.5" customHeight="1">
      <c r="D1072" s="735"/>
      <c r="G1072" s="736"/>
      <c r="I1072" s="737"/>
    </row>
    <row r="1073" spans="4:9" ht="19.5" customHeight="1">
      <c r="D1073" s="735"/>
      <c r="G1073" s="736"/>
      <c r="I1073" s="737"/>
    </row>
    <row r="1074" spans="4:9" ht="19.5" customHeight="1">
      <c r="D1074" s="735"/>
      <c r="G1074" s="736"/>
      <c r="I1074" s="737"/>
    </row>
    <row r="1075" spans="4:9" ht="19.5" customHeight="1">
      <c r="D1075" s="735"/>
      <c r="G1075" s="736"/>
      <c r="I1075" s="737"/>
    </row>
    <row r="1076" spans="4:9" ht="19.5" customHeight="1">
      <c r="D1076" s="735"/>
      <c r="G1076" s="736"/>
      <c r="I1076" s="737"/>
    </row>
    <row r="1077" spans="4:9" ht="19.5" customHeight="1">
      <c r="D1077" s="735"/>
      <c r="G1077" s="736"/>
      <c r="I1077" s="737"/>
    </row>
    <row r="1078" spans="4:9" ht="19.5" customHeight="1">
      <c r="D1078" s="735"/>
      <c r="G1078" s="736"/>
      <c r="I1078" s="737"/>
    </row>
    <row r="1079" spans="4:9" ht="19.5" customHeight="1">
      <c r="D1079" s="735"/>
      <c r="G1079" s="736"/>
      <c r="I1079" s="737"/>
    </row>
  </sheetData>
  <sheetProtection selectLockedCells="1" selectUnlockedCells="1"/>
  <mergeCells count="228">
    <mergeCell ref="A1:I1"/>
    <mergeCell ref="A2:I2"/>
    <mergeCell ref="A4:I4"/>
    <mergeCell ref="A5:I5"/>
    <mergeCell ref="A6:I6"/>
    <mergeCell ref="A7:A9"/>
    <mergeCell ref="B7:B9"/>
    <mergeCell ref="D7:D9"/>
    <mergeCell ref="E7:E9"/>
    <mergeCell ref="F7:G7"/>
    <mergeCell ref="H7:I7"/>
    <mergeCell ref="F8:F9"/>
    <mergeCell ref="G8:G9"/>
    <mergeCell ref="H8:H9"/>
    <mergeCell ref="I8:I9"/>
    <mergeCell ref="C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D46:E46"/>
    <mergeCell ref="D47:E47"/>
    <mergeCell ref="D48:E48"/>
    <mergeCell ref="D49:E4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30:E130"/>
    <mergeCell ref="D132:E132"/>
    <mergeCell ref="D133:E133"/>
    <mergeCell ref="D135:E135"/>
    <mergeCell ref="C137:E137"/>
    <mergeCell ref="D139:E139"/>
    <mergeCell ref="D140:E140"/>
    <mergeCell ref="D151:E151"/>
    <mergeCell ref="C168:E168"/>
    <mergeCell ref="D173:E173"/>
    <mergeCell ref="D177:E177"/>
    <mergeCell ref="D178:E178"/>
    <mergeCell ref="D184:E184"/>
    <mergeCell ref="D185:E185"/>
    <mergeCell ref="D191:E191"/>
    <mergeCell ref="D192:E192"/>
    <mergeCell ref="D193:E193"/>
    <mergeCell ref="D194:E194"/>
    <mergeCell ref="H195:I197"/>
    <mergeCell ref="C210:I210"/>
    <mergeCell ref="D212:E212"/>
    <mergeCell ref="C225:E225"/>
    <mergeCell ref="C232:E232"/>
    <mergeCell ref="D233:E233"/>
    <mergeCell ref="H253:I254"/>
    <mergeCell ref="C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5:E275"/>
    <mergeCell ref="D276:E276"/>
    <mergeCell ref="D277:E277"/>
    <mergeCell ref="D278:E278"/>
    <mergeCell ref="D279:E279"/>
    <mergeCell ref="D280:E280"/>
    <mergeCell ref="D281:E281"/>
    <mergeCell ref="D284:E284"/>
    <mergeCell ref="D287:E287"/>
    <mergeCell ref="D289:E289"/>
    <mergeCell ref="D291:E291"/>
    <mergeCell ref="D302:E302"/>
    <mergeCell ref="D314:E314"/>
    <mergeCell ref="C316:E316"/>
    <mergeCell ref="D321:E321"/>
    <mergeCell ref="D322:E322"/>
    <mergeCell ref="C331:E331"/>
    <mergeCell ref="D349:E349"/>
    <mergeCell ref="D352:E352"/>
    <mergeCell ref="D354:E354"/>
    <mergeCell ref="C357:E357"/>
    <mergeCell ref="D362:E362"/>
    <mergeCell ref="D363:E363"/>
    <mergeCell ref="D364:E364"/>
    <mergeCell ref="D365:E365"/>
    <mergeCell ref="D366:E366"/>
    <mergeCell ref="D367:E367"/>
    <mergeCell ref="D368:E368"/>
    <mergeCell ref="D372:E372"/>
    <mergeCell ref="D373:E373"/>
    <mergeCell ref="D374:E374"/>
    <mergeCell ref="D375:E375"/>
    <mergeCell ref="D376:E376"/>
    <mergeCell ref="D377:E377"/>
    <mergeCell ref="D378:E378"/>
    <mergeCell ref="C385:E385"/>
    <mergeCell ref="D386:E386"/>
    <mergeCell ref="C390:E390"/>
    <mergeCell ref="C402:E402"/>
    <mergeCell ref="D408:E408"/>
    <mergeCell ref="D409:E409"/>
    <mergeCell ref="D410:E410"/>
    <mergeCell ref="D411:E411"/>
    <mergeCell ref="C412:E412"/>
    <mergeCell ref="D416:E416"/>
    <mergeCell ref="C417:E417"/>
    <mergeCell ref="C469:E469"/>
    <mergeCell ref="D471:E471"/>
    <mergeCell ref="D473:E473"/>
    <mergeCell ref="D475:E475"/>
    <mergeCell ref="D476:E476"/>
    <mergeCell ref="D482:E482"/>
    <mergeCell ref="D483:E483"/>
    <mergeCell ref="D518:E518"/>
    <mergeCell ref="D541:E541"/>
    <mergeCell ref="D545:E545"/>
    <mergeCell ref="A547:I547"/>
    <mergeCell ref="A548:I548"/>
    <mergeCell ref="A549:I549"/>
    <mergeCell ref="A550:I550"/>
    <mergeCell ref="A551:I551"/>
    <mergeCell ref="A552:I552"/>
    <mergeCell ref="A553:I553"/>
  </mergeCells>
  <printOptions/>
  <pageMargins left="0.7875" right="0.39375" top="0.39375" bottom="0.5902777777777778" header="0.5118055555555555" footer="0.5118055555555555"/>
  <pageSetup fitToHeight="1" fitToWidth="1" horizontalDpi="300" verticalDpi="300" orientation="portrait" paperSize="9"/>
  <rowBreaks count="11" manualBreakCount="11">
    <brk id="49" max="255" man="1"/>
    <brk id="88" max="255" man="1"/>
    <brk id="135" max="255" man="1"/>
    <brk id="189" max="255" man="1"/>
    <brk id="230" max="255" man="1"/>
    <brk id="273" max="255" man="1"/>
    <brk id="306" max="255" man="1"/>
    <brk id="355" max="255" man="1"/>
    <brk id="400" max="255" man="1"/>
    <brk id="451" max="255" man="1"/>
    <brk id="5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C36:G38"/>
  <sheetViews>
    <sheetView workbookViewId="0" topLeftCell="A1">
      <selection activeCell="A1" sqref="A1"/>
    </sheetView>
  </sheetViews>
  <sheetFormatPr defaultColWidth="9.00390625" defaultRowHeight="12.75"/>
  <cols>
    <col min="1" max="1" width="9.125" style="738" customWidth="1"/>
    <col min="2" max="3" width="9.125" style="739" customWidth="1"/>
    <col min="4" max="5" width="9.125" style="740" customWidth="1"/>
    <col min="6" max="6" width="9.125" style="741" customWidth="1"/>
    <col min="7" max="7" width="9.125" style="742" customWidth="1"/>
    <col min="8" max="8" width="9.125" style="740" customWidth="1"/>
    <col min="9" max="9" width="9.125" style="743" customWidth="1"/>
    <col min="10" max="10" width="9.125" style="744" customWidth="1"/>
    <col min="11" max="11" width="9.125" style="745" customWidth="1"/>
    <col min="12" max="12" width="9.125" style="746" customWidth="1"/>
    <col min="13" max="13" width="9.125" style="747" customWidth="1"/>
    <col min="14" max="14" width="9.125" style="748" customWidth="1"/>
    <col min="15" max="16" width="9.125" style="749" customWidth="1"/>
    <col min="17" max="17" width="9.125" style="750" customWidth="1"/>
    <col min="18" max="16384" width="9.125" style="749" customWidth="1"/>
  </cols>
  <sheetData>
    <row r="36" spans="3:7" ht="63.75" customHeight="1">
      <c r="C36" s="751" t="s">
        <v>1055</v>
      </c>
      <c r="D36" s="751"/>
      <c r="E36" s="751"/>
      <c r="F36" s="751"/>
      <c r="G36" s="751"/>
    </row>
    <row r="37" spans="3:7" ht="79.5" customHeight="1">
      <c r="C37" s="751" t="s">
        <v>1056</v>
      </c>
      <c r="D37" s="751"/>
      <c r="E37" s="751"/>
      <c r="F37" s="751"/>
      <c r="G37" s="751"/>
    </row>
    <row r="38" spans="3:7" ht="20.25" customHeight="1">
      <c r="C38" s="752" t="s">
        <v>1057</v>
      </c>
      <c r="D38" s="752"/>
      <c r="E38" s="752"/>
      <c r="F38" s="752"/>
      <c r="G38" s="752"/>
    </row>
  </sheetData>
  <sheetProtection selectLockedCells="1" selectUnlockedCells="1"/>
  <mergeCells count="3">
    <mergeCell ref="C36:G36"/>
    <mergeCell ref="C37:G37"/>
    <mergeCell ref="C38:G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4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720" customWidth="1"/>
    <col min="2" max="2" width="89.25390625" style="720" customWidth="1"/>
    <col min="3" max="16384" width="9.125" style="720" customWidth="1"/>
  </cols>
  <sheetData>
    <row r="1" spans="1:4" s="755" customFormat="1" ht="27.75" customHeight="1">
      <c r="A1" s="753" t="s">
        <v>1049</v>
      </c>
      <c r="B1" s="753"/>
      <c r="C1" s="754"/>
      <c r="D1" s="754"/>
    </row>
    <row r="2" spans="1:4" s="755" customFormat="1" ht="63.75" customHeight="1">
      <c r="A2" s="756" t="s">
        <v>1058</v>
      </c>
      <c r="B2" s="756"/>
      <c r="C2" s="754"/>
      <c r="D2" s="754"/>
    </row>
    <row r="3" spans="1:4" s="755" customFormat="1" ht="36.75" customHeight="1">
      <c r="A3" s="756" t="s">
        <v>1059</v>
      </c>
      <c r="B3" s="756"/>
      <c r="C3" s="754"/>
      <c r="D3" s="754"/>
    </row>
    <row r="4" spans="1:4" s="755" customFormat="1" ht="60.75" customHeight="1">
      <c r="A4" s="756" t="s">
        <v>1060</v>
      </c>
      <c r="B4" s="756"/>
      <c r="C4" s="754"/>
      <c r="D4" s="754"/>
    </row>
    <row r="5" spans="1:4" s="755" customFormat="1" ht="41.25" customHeight="1">
      <c r="A5" s="756" t="s">
        <v>1061</v>
      </c>
      <c r="B5" s="756"/>
      <c r="C5" s="754"/>
      <c r="D5" s="754"/>
    </row>
    <row r="6" spans="1:4" s="755" customFormat="1" ht="41.25" customHeight="1">
      <c r="A6" s="756" t="s">
        <v>1062</v>
      </c>
      <c r="B6" s="756"/>
      <c r="C6" s="754"/>
      <c r="D6" s="754"/>
    </row>
    <row r="7" spans="1:4" s="755" customFormat="1" ht="70.5" customHeight="1">
      <c r="A7" s="756" t="s">
        <v>1063</v>
      </c>
      <c r="B7" s="756"/>
      <c r="C7" s="754"/>
      <c r="D7" s="754"/>
    </row>
    <row r="8" spans="1:4" s="755" customFormat="1" ht="56.25" customHeight="1">
      <c r="A8" s="756" t="s">
        <v>1064</v>
      </c>
      <c r="B8" s="756"/>
      <c r="C8" s="754"/>
      <c r="D8" s="754"/>
    </row>
    <row r="9" spans="1:4" s="755" customFormat="1" ht="38.25" customHeight="1">
      <c r="A9" s="756" t="s">
        <v>1065</v>
      </c>
      <c r="B9" s="756"/>
      <c r="C9" s="754"/>
      <c r="D9" s="754"/>
    </row>
    <row r="10" spans="1:4" s="755" customFormat="1" ht="55.5" customHeight="1">
      <c r="A10" s="756" t="s">
        <v>1066</v>
      </c>
      <c r="B10" s="756"/>
      <c r="C10" s="754"/>
      <c r="D10" s="754"/>
    </row>
    <row r="11" spans="1:5" s="755" customFormat="1" ht="24.75" customHeight="1" hidden="1">
      <c r="A11" s="756"/>
      <c r="B11" s="756"/>
      <c r="C11" s="757"/>
      <c r="D11" s="758"/>
      <c r="E11" s="759"/>
    </row>
    <row r="12" spans="1:5" s="755" customFormat="1" ht="18.75">
      <c r="A12" s="760"/>
      <c r="B12" s="754"/>
      <c r="C12" s="761"/>
      <c r="D12" s="758"/>
      <c r="E12" s="759"/>
    </row>
    <row r="13" spans="2:5" s="755" customFormat="1" ht="48" customHeight="1">
      <c r="B13" s="756"/>
      <c r="C13" s="761"/>
      <c r="D13" s="758"/>
      <c r="E13" s="759"/>
    </row>
    <row r="14" spans="1:5" s="755" customFormat="1" ht="18.75">
      <c r="A14" s="760"/>
      <c r="B14" s="754"/>
      <c r="C14" s="761"/>
      <c r="D14" s="758"/>
      <c r="E14" s="759"/>
    </row>
    <row r="15" s="762" customFormat="1" ht="19.5" customHeight="1"/>
    <row r="16" s="762" customFormat="1" ht="19.5" customHeight="1"/>
    <row r="17" s="762" customFormat="1" ht="19.5" customHeight="1"/>
    <row r="18" s="762" customFormat="1" ht="19.5" customHeight="1"/>
    <row r="19" s="762" customFormat="1" ht="19.5" customHeight="1"/>
    <row r="20" s="762" customFormat="1" ht="19.5" customHeight="1"/>
    <row r="21" s="762" customFormat="1" ht="19.5" customHeight="1"/>
    <row r="22" s="762" customFormat="1" ht="19.5" customHeight="1"/>
    <row r="23" s="762" customFormat="1" ht="19.5" customHeight="1"/>
    <row r="24" s="762" customFormat="1" ht="19.5" customHeight="1"/>
    <row r="25" s="762" customFormat="1" ht="19.5" customHeight="1"/>
    <row r="26" s="762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 selectLockedCells="1" selectUnlockedCells="1"/>
  <mergeCells count="11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/>
  <pageMargins left="0.9055555555555556" right="0.511805555555555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825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763" customWidth="1"/>
    <col min="2" max="2" width="45.125" style="764" customWidth="1"/>
    <col min="3" max="3" width="17.75390625" style="765" customWidth="1"/>
    <col min="4" max="4" width="6.625" style="766" customWidth="1"/>
    <col min="5" max="5" width="6.375" style="767" customWidth="1"/>
    <col min="6" max="6" width="6.75390625" style="768" customWidth="1"/>
    <col min="7" max="7" width="7.125" style="767" customWidth="1"/>
    <col min="8" max="8" width="9.00390625" style="769" customWidth="1"/>
    <col min="9" max="9" width="5.875" style="770" customWidth="1"/>
    <col min="10" max="10" width="13.875" style="771" customWidth="1"/>
    <col min="11" max="11" width="9.125" style="772" customWidth="1"/>
    <col min="12" max="16384" width="9.125" style="773" customWidth="1"/>
  </cols>
  <sheetData>
    <row r="1" spans="1:11" s="776" customFormat="1" ht="24.75" customHeight="1">
      <c r="A1" s="774" t="s">
        <v>1067</v>
      </c>
      <c r="B1" s="774"/>
      <c r="C1" s="774"/>
      <c r="D1" s="774"/>
      <c r="E1" s="774"/>
      <c r="F1" s="774"/>
      <c r="G1" s="774"/>
      <c r="H1" s="774"/>
      <c r="I1" s="774"/>
      <c r="J1" s="774"/>
      <c r="K1" s="775"/>
    </row>
    <row r="2" spans="1:11" s="776" customFormat="1" ht="24.75" customHeight="1">
      <c r="A2" s="777" t="s">
        <v>1068</v>
      </c>
      <c r="B2" s="777"/>
      <c r="C2" s="777"/>
      <c r="D2" s="777"/>
      <c r="E2" s="777"/>
      <c r="F2" s="777"/>
      <c r="G2" s="777"/>
      <c r="H2" s="777"/>
      <c r="I2" s="777"/>
      <c r="J2" s="777"/>
      <c r="K2" s="775"/>
    </row>
    <row r="3" spans="1:10" ht="18" customHeight="1">
      <c r="A3" s="778"/>
      <c r="B3" s="779" t="s">
        <v>1069</v>
      </c>
      <c r="C3" s="779"/>
      <c r="D3" s="779"/>
      <c r="E3" s="779"/>
      <c r="F3" s="779"/>
      <c r="G3" s="779"/>
      <c r="H3" s="779"/>
      <c r="I3" s="779"/>
      <c r="J3" s="779"/>
    </row>
    <row r="4" spans="1:10" ht="18.75" customHeight="1">
      <c r="A4" s="778"/>
      <c r="B4" s="779" t="s">
        <v>1070</v>
      </c>
      <c r="C4" s="779"/>
      <c r="D4" s="779"/>
      <c r="E4" s="779"/>
      <c r="F4" s="779"/>
      <c r="G4" s="779"/>
      <c r="H4" s="779"/>
      <c r="I4" s="779"/>
      <c r="J4" s="779"/>
    </row>
    <row r="5" spans="2:10" ht="17.25" customHeight="1">
      <c r="B5" s="779" t="s">
        <v>1071</v>
      </c>
      <c r="C5" s="779"/>
      <c r="D5" s="779"/>
      <c r="E5" s="779"/>
      <c r="F5" s="779"/>
      <c r="G5" s="779"/>
      <c r="H5" s="779"/>
      <c r="I5" s="779"/>
      <c r="J5" s="779"/>
    </row>
    <row r="6" spans="1:10" ht="24.75" customHeight="1">
      <c r="A6" s="780"/>
      <c r="B6" s="781" t="s">
        <v>1072</v>
      </c>
      <c r="C6" s="781"/>
      <c r="D6" s="781"/>
      <c r="E6" s="781"/>
      <c r="F6" s="781"/>
      <c r="G6" s="781"/>
      <c r="H6" s="781"/>
      <c r="I6" s="781"/>
      <c r="J6" s="781"/>
    </row>
    <row r="7" spans="1:10" ht="24.75" customHeight="1">
      <c r="A7" s="777" t="s">
        <v>1073</v>
      </c>
      <c r="B7" s="777"/>
      <c r="C7" s="777"/>
      <c r="D7" s="777"/>
      <c r="E7" s="777"/>
      <c r="F7" s="777"/>
      <c r="G7" s="777"/>
      <c r="H7" s="777"/>
      <c r="I7" s="777"/>
      <c r="J7" s="777"/>
    </row>
    <row r="8" spans="1:10" ht="24.75" customHeight="1">
      <c r="A8" s="777" t="s">
        <v>1074</v>
      </c>
      <c r="B8" s="777"/>
      <c r="C8" s="777"/>
      <c r="D8" s="777"/>
      <c r="E8" s="777"/>
      <c r="F8" s="777"/>
      <c r="G8" s="777"/>
      <c r="H8" s="777"/>
      <c r="I8" s="777"/>
      <c r="J8" s="777"/>
    </row>
    <row r="9" spans="1:11" s="785" customFormat="1" ht="15" customHeight="1">
      <c r="A9" s="782"/>
      <c r="B9" s="783" t="s">
        <v>1075</v>
      </c>
      <c r="C9" s="783"/>
      <c r="D9" s="783"/>
      <c r="E9" s="783"/>
      <c r="F9" s="783"/>
      <c r="G9" s="783"/>
      <c r="H9" s="783"/>
      <c r="I9" s="783"/>
      <c r="J9" s="783"/>
      <c r="K9" s="784"/>
    </row>
    <row r="10" spans="1:11" s="793" customFormat="1" ht="32.25" customHeight="1">
      <c r="A10" s="786"/>
      <c r="B10" s="787" t="s">
        <v>1076</v>
      </c>
      <c r="C10" s="787"/>
      <c r="D10" s="787"/>
      <c r="E10" s="788" t="s">
        <v>1077</v>
      </c>
      <c r="F10" s="789" t="s">
        <v>1078</v>
      </c>
      <c r="G10" s="788" t="s">
        <v>15</v>
      </c>
      <c r="H10" s="788" t="s">
        <v>1079</v>
      </c>
      <c r="I10" s="790" t="s">
        <v>1080</v>
      </c>
      <c r="J10" s="791" t="s">
        <v>1081</v>
      </c>
      <c r="K10" s="792"/>
    </row>
    <row r="11" spans="1:11" s="800" customFormat="1" ht="12.75" customHeight="1">
      <c r="A11" s="794"/>
      <c r="B11" s="795">
        <v>1</v>
      </c>
      <c r="C11" s="795"/>
      <c r="D11" s="795"/>
      <c r="E11" s="796">
        <v>2</v>
      </c>
      <c r="F11" s="796">
        <v>3</v>
      </c>
      <c r="G11" s="797" t="s">
        <v>261</v>
      </c>
      <c r="H11" s="797" t="s">
        <v>26</v>
      </c>
      <c r="I11" s="796">
        <v>6</v>
      </c>
      <c r="J11" s="798">
        <v>7</v>
      </c>
      <c r="K11" s="799"/>
    </row>
    <row r="12" spans="1:11" s="785" customFormat="1" ht="15.75">
      <c r="A12" s="801" t="s">
        <v>1082</v>
      </c>
      <c r="B12" s="802"/>
      <c r="C12" s="803"/>
      <c r="D12" s="804"/>
      <c r="E12" s="804"/>
      <c r="F12" s="805"/>
      <c r="G12" s="804"/>
      <c r="H12" s="806"/>
      <c r="I12" s="807"/>
      <c r="J12" s="808"/>
      <c r="K12" s="784"/>
    </row>
    <row r="13" spans="1:11" s="785" customFormat="1" ht="16.5" customHeight="1">
      <c r="A13" s="809" t="s">
        <v>1083</v>
      </c>
      <c r="B13" s="810"/>
      <c r="C13" s="811"/>
      <c r="D13" s="812"/>
      <c r="E13" s="812"/>
      <c r="F13" s="813"/>
      <c r="G13" s="812"/>
      <c r="H13" s="814"/>
      <c r="I13" s="815"/>
      <c r="J13" s="808"/>
      <c r="K13" s="784"/>
    </row>
    <row r="14" spans="1:12" ht="15.75" customHeight="1">
      <c r="A14" s="801"/>
      <c r="B14" s="816" t="s">
        <v>1084</v>
      </c>
      <c r="C14" s="817" t="s">
        <v>1085</v>
      </c>
      <c r="D14" s="818"/>
      <c r="E14" s="819">
        <v>4</v>
      </c>
      <c r="F14" s="820" t="s">
        <v>264</v>
      </c>
      <c r="G14" s="819" t="s">
        <v>1086</v>
      </c>
      <c r="H14" s="821" t="s">
        <v>1087</v>
      </c>
      <c r="I14" s="822">
        <v>1000</v>
      </c>
      <c r="J14" s="823">
        <v>14520</v>
      </c>
      <c r="K14" s="824"/>
      <c r="L14" s="825"/>
    </row>
    <row r="15" spans="1:12" ht="15.75" customHeight="1">
      <c r="A15" s="801"/>
      <c r="B15" s="816"/>
      <c r="C15" s="826" t="s">
        <v>1088</v>
      </c>
      <c r="D15" s="827">
        <v>1221</v>
      </c>
      <c r="E15" s="828">
        <v>3</v>
      </c>
      <c r="F15" s="829" t="s">
        <v>76</v>
      </c>
      <c r="G15" s="828" t="s">
        <v>1089</v>
      </c>
      <c r="H15" s="830" t="s">
        <v>1090</v>
      </c>
      <c r="I15" s="831">
        <v>1001</v>
      </c>
      <c r="J15" s="832">
        <v>21780</v>
      </c>
      <c r="K15" s="824"/>
      <c r="L15" s="825"/>
    </row>
    <row r="16" spans="1:12" ht="15.75" customHeight="1">
      <c r="A16" s="801"/>
      <c r="B16" s="816"/>
      <c r="C16" s="826"/>
      <c r="D16" s="827">
        <v>1223</v>
      </c>
      <c r="E16" s="828">
        <v>3</v>
      </c>
      <c r="F16" s="829" t="s">
        <v>76</v>
      </c>
      <c r="G16" s="828" t="s">
        <v>1089</v>
      </c>
      <c r="H16" s="830" t="s">
        <v>1091</v>
      </c>
      <c r="I16" s="831">
        <v>1003</v>
      </c>
      <c r="J16" s="832">
        <v>30360</v>
      </c>
      <c r="K16" s="824"/>
      <c r="L16" s="825"/>
    </row>
    <row r="17" spans="1:12" ht="15.75" customHeight="1">
      <c r="A17" s="801"/>
      <c r="B17" s="816"/>
      <c r="C17" s="826"/>
      <c r="D17" s="827">
        <v>1225</v>
      </c>
      <c r="E17" s="828">
        <v>3</v>
      </c>
      <c r="F17" s="829" t="s">
        <v>76</v>
      </c>
      <c r="G17" s="828" t="s">
        <v>1089</v>
      </c>
      <c r="H17" s="830" t="s">
        <v>1092</v>
      </c>
      <c r="I17" s="831">
        <v>1005</v>
      </c>
      <c r="J17" s="832">
        <v>33000</v>
      </c>
      <c r="K17" s="824"/>
      <c r="L17" s="825"/>
    </row>
    <row r="18" spans="1:12" ht="15.75" customHeight="1">
      <c r="A18" s="801"/>
      <c r="B18" s="816"/>
      <c r="C18" s="826"/>
      <c r="D18" s="827">
        <v>1227</v>
      </c>
      <c r="E18" s="828">
        <v>3</v>
      </c>
      <c r="F18" s="829" t="s">
        <v>76</v>
      </c>
      <c r="G18" s="828" t="s">
        <v>1089</v>
      </c>
      <c r="H18" s="830" t="s">
        <v>1093</v>
      </c>
      <c r="I18" s="831">
        <v>1007</v>
      </c>
      <c r="J18" s="832">
        <v>43960</v>
      </c>
      <c r="K18" s="824"/>
      <c r="L18" s="825"/>
    </row>
    <row r="19" spans="1:12" ht="15.75" customHeight="1">
      <c r="A19" s="801"/>
      <c r="B19" s="816"/>
      <c r="C19" s="826"/>
      <c r="D19" s="833">
        <v>1228</v>
      </c>
      <c r="E19" s="834">
        <v>3</v>
      </c>
      <c r="F19" s="835" t="s">
        <v>76</v>
      </c>
      <c r="G19" s="834" t="s">
        <v>1089</v>
      </c>
      <c r="H19" s="830" t="s">
        <v>1094</v>
      </c>
      <c r="I19" s="831">
        <v>1008</v>
      </c>
      <c r="J19" s="832">
        <v>73490</v>
      </c>
      <c r="K19" s="824"/>
      <c r="L19" s="825"/>
    </row>
    <row r="20" spans="1:12" ht="15.75" customHeight="1">
      <c r="A20" s="801"/>
      <c r="B20" s="816"/>
      <c r="C20" s="826"/>
      <c r="D20" s="836">
        <v>1232</v>
      </c>
      <c r="E20" s="837">
        <v>3</v>
      </c>
      <c r="F20" s="838" t="s">
        <v>76</v>
      </c>
      <c r="G20" s="837" t="s">
        <v>1089</v>
      </c>
      <c r="H20" s="839" t="s">
        <v>1095</v>
      </c>
      <c r="I20" s="840">
        <v>1010</v>
      </c>
      <c r="J20" s="841">
        <v>100800</v>
      </c>
      <c r="K20" s="824"/>
      <c r="L20" s="825"/>
    </row>
    <row r="21" spans="1:10" ht="15.75" customHeight="1">
      <c r="A21" s="801"/>
      <c r="B21" s="842" t="s">
        <v>1096</v>
      </c>
      <c r="C21" s="843" t="s">
        <v>1085</v>
      </c>
      <c r="D21" s="844"/>
      <c r="E21" s="845">
        <v>4</v>
      </c>
      <c r="F21" s="846">
        <v>822</v>
      </c>
      <c r="G21" s="845" t="s">
        <v>1086</v>
      </c>
      <c r="H21" s="847" t="s">
        <v>1087</v>
      </c>
      <c r="I21" s="848">
        <v>1000</v>
      </c>
      <c r="J21" s="849">
        <v>14520</v>
      </c>
    </row>
    <row r="22" spans="1:10" ht="15.75" customHeight="1">
      <c r="A22" s="801"/>
      <c r="B22" s="842"/>
      <c r="C22" s="850" t="s">
        <v>1088</v>
      </c>
      <c r="D22" s="827">
        <v>1221</v>
      </c>
      <c r="E22" s="828">
        <v>3</v>
      </c>
      <c r="F22" s="829" t="s">
        <v>1097</v>
      </c>
      <c r="G22" s="828" t="s">
        <v>1089</v>
      </c>
      <c r="H22" s="830" t="s">
        <v>1090</v>
      </c>
      <c r="I22" s="831">
        <v>1001</v>
      </c>
      <c r="J22" s="832">
        <v>21780</v>
      </c>
    </row>
    <row r="23" spans="1:10" ht="15.75" customHeight="1">
      <c r="A23" s="801"/>
      <c r="B23" s="842"/>
      <c r="C23" s="850"/>
      <c r="D23" s="827">
        <v>1223</v>
      </c>
      <c r="E23" s="828">
        <v>3</v>
      </c>
      <c r="F23" s="829" t="s">
        <v>1097</v>
      </c>
      <c r="G23" s="828" t="s">
        <v>1089</v>
      </c>
      <c r="H23" s="830" t="s">
        <v>1091</v>
      </c>
      <c r="I23" s="831">
        <v>1003</v>
      </c>
      <c r="J23" s="832">
        <v>30360</v>
      </c>
    </row>
    <row r="24" spans="1:10" ht="15.75" customHeight="1">
      <c r="A24" s="801"/>
      <c r="B24" s="842"/>
      <c r="C24" s="850"/>
      <c r="D24" s="827">
        <v>1225</v>
      </c>
      <c r="E24" s="828">
        <v>3</v>
      </c>
      <c r="F24" s="829" t="s">
        <v>1097</v>
      </c>
      <c r="G24" s="828" t="s">
        <v>1089</v>
      </c>
      <c r="H24" s="830" t="s">
        <v>1092</v>
      </c>
      <c r="I24" s="831">
        <v>1005</v>
      </c>
      <c r="J24" s="832">
        <v>33000</v>
      </c>
    </row>
    <row r="25" spans="1:10" ht="15.75" customHeight="1">
      <c r="A25" s="801"/>
      <c r="B25" s="842"/>
      <c r="C25" s="850"/>
      <c r="D25" s="827">
        <v>1227</v>
      </c>
      <c r="E25" s="828">
        <v>3</v>
      </c>
      <c r="F25" s="829" t="s">
        <v>1097</v>
      </c>
      <c r="G25" s="828" t="s">
        <v>1089</v>
      </c>
      <c r="H25" s="830" t="s">
        <v>1093</v>
      </c>
      <c r="I25" s="831">
        <v>1007</v>
      </c>
      <c r="J25" s="832">
        <v>43960</v>
      </c>
    </row>
    <row r="26" spans="1:10" ht="15.75" customHeight="1">
      <c r="A26" s="801"/>
      <c r="B26" s="842"/>
      <c r="C26" s="850"/>
      <c r="D26" s="833">
        <v>1228</v>
      </c>
      <c r="E26" s="834">
        <v>3</v>
      </c>
      <c r="F26" s="835" t="s">
        <v>1097</v>
      </c>
      <c r="G26" s="834" t="s">
        <v>1089</v>
      </c>
      <c r="H26" s="851" t="s">
        <v>1094</v>
      </c>
      <c r="I26" s="852">
        <v>1008</v>
      </c>
      <c r="J26" s="841">
        <v>73490</v>
      </c>
    </row>
    <row r="27" spans="1:10" ht="15.75" customHeight="1">
      <c r="A27" s="801"/>
      <c r="B27" s="816" t="s">
        <v>1098</v>
      </c>
      <c r="C27" s="817" t="s">
        <v>1085</v>
      </c>
      <c r="D27" s="818"/>
      <c r="E27" s="819">
        <v>4</v>
      </c>
      <c r="F27" s="820" t="s">
        <v>1099</v>
      </c>
      <c r="G27" s="819" t="s">
        <v>1086</v>
      </c>
      <c r="H27" s="821" t="s">
        <v>1087</v>
      </c>
      <c r="I27" s="822">
        <v>1000</v>
      </c>
      <c r="J27" s="849">
        <v>14520</v>
      </c>
    </row>
    <row r="28" spans="1:10" ht="15.75" customHeight="1">
      <c r="A28" s="801"/>
      <c r="B28" s="816"/>
      <c r="C28" s="826" t="s">
        <v>1100</v>
      </c>
      <c r="D28" s="827">
        <v>1221</v>
      </c>
      <c r="E28" s="828">
        <v>3</v>
      </c>
      <c r="F28" s="829" t="s">
        <v>1101</v>
      </c>
      <c r="G28" s="828" t="s">
        <v>1089</v>
      </c>
      <c r="H28" s="830" t="s">
        <v>1090</v>
      </c>
      <c r="I28" s="831">
        <v>1001</v>
      </c>
      <c r="J28" s="832">
        <v>21780</v>
      </c>
    </row>
    <row r="29" spans="1:10" ht="15.75" customHeight="1">
      <c r="A29" s="801"/>
      <c r="B29" s="816"/>
      <c r="C29" s="826"/>
      <c r="D29" s="827">
        <v>1223</v>
      </c>
      <c r="E29" s="828">
        <v>3</v>
      </c>
      <c r="F29" s="829" t="s">
        <v>1101</v>
      </c>
      <c r="G29" s="828" t="s">
        <v>1089</v>
      </c>
      <c r="H29" s="830" t="s">
        <v>1091</v>
      </c>
      <c r="I29" s="831">
        <v>1003</v>
      </c>
      <c r="J29" s="832">
        <v>30360</v>
      </c>
    </row>
    <row r="30" spans="1:10" ht="15.75" customHeight="1">
      <c r="A30" s="801"/>
      <c r="B30" s="816"/>
      <c r="C30" s="826"/>
      <c r="D30" s="827">
        <v>1225</v>
      </c>
      <c r="E30" s="828">
        <v>3</v>
      </c>
      <c r="F30" s="829" t="s">
        <v>1101</v>
      </c>
      <c r="G30" s="828" t="s">
        <v>1089</v>
      </c>
      <c r="H30" s="830" t="s">
        <v>1092</v>
      </c>
      <c r="I30" s="831">
        <v>1005</v>
      </c>
      <c r="J30" s="832">
        <v>33000</v>
      </c>
    </row>
    <row r="31" spans="1:10" ht="15.75" customHeight="1">
      <c r="A31" s="801"/>
      <c r="B31" s="816"/>
      <c r="C31" s="826"/>
      <c r="D31" s="827">
        <v>1227</v>
      </c>
      <c r="E31" s="828">
        <v>3</v>
      </c>
      <c r="F31" s="829" t="s">
        <v>1101</v>
      </c>
      <c r="G31" s="828" t="s">
        <v>1089</v>
      </c>
      <c r="H31" s="830" t="s">
        <v>1093</v>
      </c>
      <c r="I31" s="831">
        <v>1007</v>
      </c>
      <c r="J31" s="832">
        <v>43960</v>
      </c>
    </row>
    <row r="32" spans="1:10" ht="15.75" customHeight="1">
      <c r="A32" s="801"/>
      <c r="B32" s="816"/>
      <c r="C32" s="826"/>
      <c r="D32" s="836">
        <v>1228</v>
      </c>
      <c r="E32" s="837">
        <v>3</v>
      </c>
      <c r="F32" s="838" t="s">
        <v>1101</v>
      </c>
      <c r="G32" s="837" t="s">
        <v>1089</v>
      </c>
      <c r="H32" s="839" t="s">
        <v>1094</v>
      </c>
      <c r="I32" s="840">
        <v>1008</v>
      </c>
      <c r="J32" s="841">
        <v>73490</v>
      </c>
    </row>
    <row r="33" spans="1:10" ht="15.75" customHeight="1">
      <c r="A33" s="801"/>
      <c r="B33" s="842" t="s">
        <v>1102</v>
      </c>
      <c r="C33" s="843" t="s">
        <v>1085</v>
      </c>
      <c r="D33" s="844"/>
      <c r="E33" s="845">
        <v>4</v>
      </c>
      <c r="F33" s="853" t="s">
        <v>1103</v>
      </c>
      <c r="G33" s="845" t="s">
        <v>1086</v>
      </c>
      <c r="H33" s="847" t="s">
        <v>1087</v>
      </c>
      <c r="I33" s="848">
        <v>1000</v>
      </c>
      <c r="J33" s="849">
        <v>14520</v>
      </c>
    </row>
    <row r="34" spans="1:10" ht="15.75" customHeight="1">
      <c r="A34" s="801"/>
      <c r="B34" s="842"/>
      <c r="C34" s="850" t="s">
        <v>1104</v>
      </c>
      <c r="D34" s="827">
        <v>1221</v>
      </c>
      <c r="E34" s="828">
        <v>3</v>
      </c>
      <c r="F34" s="829" t="s">
        <v>1105</v>
      </c>
      <c r="G34" s="828" t="s">
        <v>1089</v>
      </c>
      <c r="H34" s="830" t="s">
        <v>1090</v>
      </c>
      <c r="I34" s="831">
        <v>1001</v>
      </c>
      <c r="J34" s="832">
        <v>21780</v>
      </c>
    </row>
    <row r="35" spans="1:10" ht="15.75" customHeight="1">
      <c r="A35" s="801"/>
      <c r="B35" s="842"/>
      <c r="C35" s="850"/>
      <c r="D35" s="827">
        <v>1223</v>
      </c>
      <c r="E35" s="828">
        <v>3</v>
      </c>
      <c r="F35" s="829" t="s">
        <v>1105</v>
      </c>
      <c r="G35" s="828" t="s">
        <v>1089</v>
      </c>
      <c r="H35" s="830" t="s">
        <v>1091</v>
      </c>
      <c r="I35" s="831">
        <v>1003</v>
      </c>
      <c r="J35" s="832">
        <v>30360</v>
      </c>
    </row>
    <row r="36" spans="1:10" ht="15.75" customHeight="1">
      <c r="A36" s="801"/>
      <c r="B36" s="842"/>
      <c r="C36" s="850"/>
      <c r="D36" s="827">
        <v>1225</v>
      </c>
      <c r="E36" s="828">
        <v>3</v>
      </c>
      <c r="F36" s="829" t="s">
        <v>1105</v>
      </c>
      <c r="G36" s="828" t="s">
        <v>1089</v>
      </c>
      <c r="H36" s="830" t="s">
        <v>1092</v>
      </c>
      <c r="I36" s="831">
        <v>1005</v>
      </c>
      <c r="J36" s="832">
        <v>33000</v>
      </c>
    </row>
    <row r="37" spans="1:10" ht="15.75" customHeight="1">
      <c r="A37" s="801"/>
      <c r="B37" s="842"/>
      <c r="C37" s="850"/>
      <c r="D37" s="827">
        <v>1227</v>
      </c>
      <c r="E37" s="828">
        <v>3</v>
      </c>
      <c r="F37" s="829" t="s">
        <v>1105</v>
      </c>
      <c r="G37" s="828" t="s">
        <v>1089</v>
      </c>
      <c r="H37" s="830" t="s">
        <v>1093</v>
      </c>
      <c r="I37" s="831">
        <v>1007</v>
      </c>
      <c r="J37" s="832">
        <v>43960</v>
      </c>
    </row>
    <row r="38" spans="1:10" ht="15.75" customHeight="1">
      <c r="A38" s="801"/>
      <c r="B38" s="842"/>
      <c r="C38" s="850"/>
      <c r="D38" s="833">
        <v>1228</v>
      </c>
      <c r="E38" s="834">
        <v>3</v>
      </c>
      <c r="F38" s="835" t="s">
        <v>1105</v>
      </c>
      <c r="G38" s="834" t="s">
        <v>1089</v>
      </c>
      <c r="H38" s="851" t="s">
        <v>1094</v>
      </c>
      <c r="I38" s="852">
        <v>1008</v>
      </c>
      <c r="J38" s="841">
        <v>73490</v>
      </c>
    </row>
    <row r="39" spans="1:10" ht="15.75" customHeight="1">
      <c r="A39" s="801"/>
      <c r="B39" s="816" t="s">
        <v>1106</v>
      </c>
      <c r="C39" s="817" t="s">
        <v>1085</v>
      </c>
      <c r="D39" s="818"/>
      <c r="E39" s="819">
        <v>4</v>
      </c>
      <c r="F39" s="820" t="s">
        <v>270</v>
      </c>
      <c r="G39" s="819" t="s">
        <v>1086</v>
      </c>
      <c r="H39" s="821" t="s">
        <v>1087</v>
      </c>
      <c r="I39" s="822">
        <v>1000</v>
      </c>
      <c r="J39" s="849">
        <v>14520</v>
      </c>
    </row>
    <row r="40" spans="1:10" ht="15.75" customHeight="1">
      <c r="A40" s="801"/>
      <c r="B40" s="816"/>
      <c r="C40" s="826" t="s">
        <v>1100</v>
      </c>
      <c r="D40" s="827">
        <v>1221</v>
      </c>
      <c r="E40" s="828">
        <v>3</v>
      </c>
      <c r="F40" s="829" t="s">
        <v>284</v>
      </c>
      <c r="G40" s="828" t="s">
        <v>1089</v>
      </c>
      <c r="H40" s="830" t="s">
        <v>1090</v>
      </c>
      <c r="I40" s="831">
        <v>1001</v>
      </c>
      <c r="J40" s="832">
        <v>21780</v>
      </c>
    </row>
    <row r="41" spans="1:10" ht="15.75" customHeight="1">
      <c r="A41" s="801"/>
      <c r="B41" s="816"/>
      <c r="C41" s="826"/>
      <c r="D41" s="827">
        <v>1223</v>
      </c>
      <c r="E41" s="828">
        <v>3</v>
      </c>
      <c r="F41" s="829" t="s">
        <v>284</v>
      </c>
      <c r="G41" s="828" t="s">
        <v>1089</v>
      </c>
      <c r="H41" s="830" t="s">
        <v>1091</v>
      </c>
      <c r="I41" s="831">
        <v>1003</v>
      </c>
      <c r="J41" s="832">
        <v>30360</v>
      </c>
    </row>
    <row r="42" spans="1:10" ht="15.75" customHeight="1">
      <c r="A42" s="801"/>
      <c r="B42" s="816"/>
      <c r="C42" s="826"/>
      <c r="D42" s="827">
        <v>1225</v>
      </c>
      <c r="E42" s="828">
        <v>3</v>
      </c>
      <c r="F42" s="829" t="s">
        <v>284</v>
      </c>
      <c r="G42" s="828" t="s">
        <v>1089</v>
      </c>
      <c r="H42" s="830" t="s">
        <v>1092</v>
      </c>
      <c r="I42" s="831">
        <v>1005</v>
      </c>
      <c r="J42" s="832">
        <v>33000</v>
      </c>
    </row>
    <row r="43" spans="1:10" ht="15.75" customHeight="1">
      <c r="A43" s="801"/>
      <c r="B43" s="816"/>
      <c r="C43" s="826"/>
      <c r="D43" s="827">
        <v>1227</v>
      </c>
      <c r="E43" s="828">
        <v>3</v>
      </c>
      <c r="F43" s="829" t="s">
        <v>284</v>
      </c>
      <c r="G43" s="828" t="s">
        <v>1089</v>
      </c>
      <c r="H43" s="830" t="s">
        <v>1093</v>
      </c>
      <c r="I43" s="831">
        <v>1007</v>
      </c>
      <c r="J43" s="832">
        <v>43960</v>
      </c>
    </row>
    <row r="44" spans="1:10" ht="15.75" customHeight="1">
      <c r="A44" s="801"/>
      <c r="B44" s="816"/>
      <c r="C44" s="826"/>
      <c r="D44" s="836">
        <v>1228</v>
      </c>
      <c r="E44" s="837">
        <v>3</v>
      </c>
      <c r="F44" s="838" t="s">
        <v>284</v>
      </c>
      <c r="G44" s="837" t="s">
        <v>1089</v>
      </c>
      <c r="H44" s="839" t="s">
        <v>1094</v>
      </c>
      <c r="I44" s="840">
        <v>1008</v>
      </c>
      <c r="J44" s="841">
        <v>73490</v>
      </c>
    </row>
    <row r="45" spans="1:10" ht="15.75" customHeight="1">
      <c r="A45" s="801"/>
      <c r="B45" s="842" t="s">
        <v>1107</v>
      </c>
      <c r="C45" s="843" t="s">
        <v>1085</v>
      </c>
      <c r="D45" s="844"/>
      <c r="E45" s="845">
        <v>4</v>
      </c>
      <c r="F45" s="853" t="s">
        <v>272</v>
      </c>
      <c r="G45" s="845" t="s">
        <v>1086</v>
      </c>
      <c r="H45" s="847" t="s">
        <v>1087</v>
      </c>
      <c r="I45" s="848">
        <v>1000</v>
      </c>
      <c r="J45" s="849">
        <v>14520</v>
      </c>
    </row>
    <row r="46" spans="1:10" ht="15.75" customHeight="1">
      <c r="A46" s="801"/>
      <c r="B46" s="842"/>
      <c r="C46" s="826" t="s">
        <v>1100</v>
      </c>
      <c r="D46" s="827">
        <v>1221</v>
      </c>
      <c r="E46" s="828">
        <v>3</v>
      </c>
      <c r="F46" s="829" t="s">
        <v>286</v>
      </c>
      <c r="G46" s="828" t="s">
        <v>1089</v>
      </c>
      <c r="H46" s="830" t="s">
        <v>1090</v>
      </c>
      <c r="I46" s="831">
        <v>1001</v>
      </c>
      <c r="J46" s="832">
        <v>21780</v>
      </c>
    </row>
    <row r="47" spans="1:10" ht="15.75" customHeight="1">
      <c r="A47" s="801"/>
      <c r="B47" s="842"/>
      <c r="C47" s="826"/>
      <c r="D47" s="827">
        <v>1223</v>
      </c>
      <c r="E47" s="828">
        <v>3</v>
      </c>
      <c r="F47" s="829" t="s">
        <v>286</v>
      </c>
      <c r="G47" s="828" t="s">
        <v>1089</v>
      </c>
      <c r="H47" s="830" t="s">
        <v>1091</v>
      </c>
      <c r="I47" s="831">
        <v>1003</v>
      </c>
      <c r="J47" s="832">
        <v>30360</v>
      </c>
    </row>
    <row r="48" spans="1:10" ht="15.75" customHeight="1">
      <c r="A48" s="801"/>
      <c r="B48" s="842"/>
      <c r="C48" s="826"/>
      <c r="D48" s="827">
        <v>1225</v>
      </c>
      <c r="E48" s="828">
        <v>3</v>
      </c>
      <c r="F48" s="829" t="s">
        <v>286</v>
      </c>
      <c r="G48" s="828" t="s">
        <v>1089</v>
      </c>
      <c r="H48" s="830" t="s">
        <v>1092</v>
      </c>
      <c r="I48" s="831">
        <v>1005</v>
      </c>
      <c r="J48" s="832">
        <v>33000</v>
      </c>
    </row>
    <row r="49" spans="1:10" ht="15.75" customHeight="1">
      <c r="A49" s="801"/>
      <c r="B49" s="842"/>
      <c r="C49" s="826"/>
      <c r="D49" s="827">
        <v>1227</v>
      </c>
      <c r="E49" s="828">
        <v>3</v>
      </c>
      <c r="F49" s="829" t="s">
        <v>286</v>
      </c>
      <c r="G49" s="828" t="s">
        <v>1089</v>
      </c>
      <c r="H49" s="830" t="s">
        <v>1093</v>
      </c>
      <c r="I49" s="831">
        <v>1007</v>
      </c>
      <c r="J49" s="832">
        <v>43960</v>
      </c>
    </row>
    <row r="50" spans="1:10" ht="15.75" customHeight="1">
      <c r="A50" s="801"/>
      <c r="B50" s="842"/>
      <c r="C50" s="826"/>
      <c r="D50" s="833">
        <v>1228</v>
      </c>
      <c r="E50" s="834">
        <v>3</v>
      </c>
      <c r="F50" s="835" t="s">
        <v>286</v>
      </c>
      <c r="G50" s="834" t="s">
        <v>1089</v>
      </c>
      <c r="H50" s="851" t="s">
        <v>1094</v>
      </c>
      <c r="I50" s="852">
        <v>1008</v>
      </c>
      <c r="J50" s="841">
        <v>73490</v>
      </c>
    </row>
    <row r="51" spans="1:10" ht="15.75" customHeight="1">
      <c r="A51" s="801"/>
      <c r="B51" s="816" t="s">
        <v>1108</v>
      </c>
      <c r="C51" s="817" t="s">
        <v>1085</v>
      </c>
      <c r="D51" s="818"/>
      <c r="E51" s="819">
        <v>4</v>
      </c>
      <c r="F51" s="820" t="s">
        <v>274</v>
      </c>
      <c r="G51" s="819" t="s">
        <v>1086</v>
      </c>
      <c r="H51" s="821" t="s">
        <v>1087</v>
      </c>
      <c r="I51" s="822">
        <v>1000</v>
      </c>
      <c r="J51" s="849">
        <v>14520</v>
      </c>
    </row>
    <row r="52" spans="1:10" ht="15.75" customHeight="1">
      <c r="A52" s="801"/>
      <c r="B52" s="816"/>
      <c r="C52" s="826" t="s">
        <v>1100</v>
      </c>
      <c r="D52" s="827">
        <v>1221</v>
      </c>
      <c r="E52" s="828">
        <v>3</v>
      </c>
      <c r="F52" s="829" t="s">
        <v>288</v>
      </c>
      <c r="G52" s="828" t="s">
        <v>1089</v>
      </c>
      <c r="H52" s="830" t="s">
        <v>1090</v>
      </c>
      <c r="I52" s="831">
        <v>1001</v>
      </c>
      <c r="J52" s="832">
        <v>21780</v>
      </c>
    </row>
    <row r="53" spans="1:10" ht="15.75" customHeight="1">
      <c r="A53" s="801"/>
      <c r="B53" s="816"/>
      <c r="C53" s="826"/>
      <c r="D53" s="827">
        <v>1223</v>
      </c>
      <c r="E53" s="828">
        <v>3</v>
      </c>
      <c r="F53" s="829" t="s">
        <v>288</v>
      </c>
      <c r="G53" s="828" t="s">
        <v>1089</v>
      </c>
      <c r="H53" s="830" t="s">
        <v>1091</v>
      </c>
      <c r="I53" s="831">
        <v>1003</v>
      </c>
      <c r="J53" s="832">
        <v>30360</v>
      </c>
    </row>
    <row r="54" spans="1:10" ht="15.75" customHeight="1">
      <c r="A54" s="801"/>
      <c r="B54" s="816"/>
      <c r="C54" s="826"/>
      <c r="D54" s="827">
        <v>1225</v>
      </c>
      <c r="E54" s="828">
        <v>3</v>
      </c>
      <c r="F54" s="829" t="s">
        <v>288</v>
      </c>
      <c r="G54" s="828" t="s">
        <v>1089</v>
      </c>
      <c r="H54" s="830" t="s">
        <v>1092</v>
      </c>
      <c r="I54" s="831">
        <v>1005</v>
      </c>
      <c r="J54" s="832">
        <v>33000</v>
      </c>
    </row>
    <row r="55" spans="1:10" ht="15.75" customHeight="1">
      <c r="A55" s="801"/>
      <c r="B55" s="816"/>
      <c r="C55" s="826"/>
      <c r="D55" s="827">
        <v>1227</v>
      </c>
      <c r="E55" s="828">
        <v>3</v>
      </c>
      <c r="F55" s="829" t="s">
        <v>288</v>
      </c>
      <c r="G55" s="828" t="s">
        <v>1089</v>
      </c>
      <c r="H55" s="830" t="s">
        <v>1093</v>
      </c>
      <c r="I55" s="831">
        <v>1007</v>
      </c>
      <c r="J55" s="832">
        <v>43960</v>
      </c>
    </row>
    <row r="56" spans="1:10" ht="15.75" customHeight="1">
      <c r="A56" s="801"/>
      <c r="B56" s="816"/>
      <c r="C56" s="826"/>
      <c r="D56" s="836">
        <v>1228</v>
      </c>
      <c r="E56" s="837">
        <v>3</v>
      </c>
      <c r="F56" s="838" t="s">
        <v>288</v>
      </c>
      <c r="G56" s="837" t="s">
        <v>1089</v>
      </c>
      <c r="H56" s="839" t="s">
        <v>1094</v>
      </c>
      <c r="I56" s="840">
        <v>1008</v>
      </c>
      <c r="J56" s="841">
        <v>73490</v>
      </c>
    </row>
    <row r="57" spans="1:10" ht="15.75" customHeight="1">
      <c r="A57" s="801"/>
      <c r="B57" s="816" t="s">
        <v>1109</v>
      </c>
      <c r="C57" s="817" t="s">
        <v>1085</v>
      </c>
      <c r="D57" s="818"/>
      <c r="E57" s="819">
        <v>4</v>
      </c>
      <c r="F57" s="820" t="s">
        <v>276</v>
      </c>
      <c r="G57" s="819" t="s">
        <v>1086</v>
      </c>
      <c r="H57" s="821" t="s">
        <v>1087</v>
      </c>
      <c r="I57" s="822">
        <v>1000</v>
      </c>
      <c r="J57" s="849">
        <v>14520</v>
      </c>
    </row>
    <row r="58" spans="1:10" ht="15.75" customHeight="1">
      <c r="A58" s="801"/>
      <c r="B58" s="816"/>
      <c r="C58" s="826" t="s">
        <v>1100</v>
      </c>
      <c r="D58" s="827">
        <v>1221</v>
      </c>
      <c r="E58" s="828">
        <v>3</v>
      </c>
      <c r="F58" s="829" t="s">
        <v>290</v>
      </c>
      <c r="G58" s="828" t="s">
        <v>1089</v>
      </c>
      <c r="H58" s="830" t="s">
        <v>1090</v>
      </c>
      <c r="I58" s="831">
        <v>1001</v>
      </c>
      <c r="J58" s="832">
        <v>21780</v>
      </c>
    </row>
    <row r="59" spans="1:10" ht="15.75" customHeight="1">
      <c r="A59" s="801"/>
      <c r="B59" s="816"/>
      <c r="C59" s="826"/>
      <c r="D59" s="827">
        <v>1223</v>
      </c>
      <c r="E59" s="828">
        <v>3</v>
      </c>
      <c r="F59" s="829" t="s">
        <v>290</v>
      </c>
      <c r="G59" s="828" t="s">
        <v>1089</v>
      </c>
      <c r="H59" s="830" t="s">
        <v>1091</v>
      </c>
      <c r="I59" s="831">
        <v>1003</v>
      </c>
      <c r="J59" s="832">
        <v>30360</v>
      </c>
    </row>
    <row r="60" spans="1:10" ht="15.75" customHeight="1">
      <c r="A60" s="801"/>
      <c r="B60" s="816"/>
      <c r="C60" s="826"/>
      <c r="D60" s="827">
        <v>1225</v>
      </c>
      <c r="E60" s="828">
        <v>3</v>
      </c>
      <c r="F60" s="829" t="s">
        <v>290</v>
      </c>
      <c r="G60" s="828" t="s">
        <v>1089</v>
      </c>
      <c r="H60" s="830" t="s">
        <v>1092</v>
      </c>
      <c r="I60" s="831">
        <v>1005</v>
      </c>
      <c r="J60" s="832">
        <v>33000</v>
      </c>
    </row>
    <row r="61" spans="1:10" ht="15.75" customHeight="1">
      <c r="A61" s="801"/>
      <c r="B61" s="816"/>
      <c r="C61" s="826"/>
      <c r="D61" s="827">
        <v>1227</v>
      </c>
      <c r="E61" s="828">
        <v>3</v>
      </c>
      <c r="F61" s="829" t="s">
        <v>290</v>
      </c>
      <c r="G61" s="828" t="s">
        <v>1089</v>
      </c>
      <c r="H61" s="830" t="s">
        <v>1093</v>
      </c>
      <c r="I61" s="831">
        <v>1007</v>
      </c>
      <c r="J61" s="832">
        <v>43960</v>
      </c>
    </row>
    <row r="62" spans="1:10" ht="15.75" customHeight="1">
      <c r="A62" s="801"/>
      <c r="B62" s="816"/>
      <c r="C62" s="826"/>
      <c r="D62" s="836">
        <v>1228</v>
      </c>
      <c r="E62" s="837">
        <v>3</v>
      </c>
      <c r="F62" s="838" t="s">
        <v>290</v>
      </c>
      <c r="G62" s="837" t="s">
        <v>1089</v>
      </c>
      <c r="H62" s="839" t="s">
        <v>1094</v>
      </c>
      <c r="I62" s="840">
        <v>1008</v>
      </c>
      <c r="J62" s="841">
        <v>73490</v>
      </c>
    </row>
    <row r="63" spans="1:10" ht="15.75" customHeight="1">
      <c r="A63" s="801"/>
      <c r="B63" s="842" t="s">
        <v>1110</v>
      </c>
      <c r="C63" s="826" t="s">
        <v>1100</v>
      </c>
      <c r="D63" s="844">
        <v>1221</v>
      </c>
      <c r="E63" s="845">
        <v>3</v>
      </c>
      <c r="F63" s="853" t="s">
        <v>1111</v>
      </c>
      <c r="G63" s="845" t="s">
        <v>1089</v>
      </c>
      <c r="H63" s="847" t="s">
        <v>1090</v>
      </c>
      <c r="I63" s="848">
        <v>1001</v>
      </c>
      <c r="J63" s="849">
        <v>21780</v>
      </c>
    </row>
    <row r="64" spans="1:10" ht="15.75" customHeight="1">
      <c r="A64" s="801"/>
      <c r="B64" s="842"/>
      <c r="C64" s="826"/>
      <c r="D64" s="827">
        <v>1223</v>
      </c>
      <c r="E64" s="828">
        <v>3</v>
      </c>
      <c r="F64" s="829" t="s">
        <v>1111</v>
      </c>
      <c r="G64" s="828" t="s">
        <v>1089</v>
      </c>
      <c r="H64" s="830" t="s">
        <v>1091</v>
      </c>
      <c r="I64" s="831">
        <v>1003</v>
      </c>
      <c r="J64" s="832">
        <v>30360</v>
      </c>
    </row>
    <row r="65" spans="1:10" ht="15.75" customHeight="1">
      <c r="A65" s="801"/>
      <c r="B65" s="842"/>
      <c r="C65" s="826"/>
      <c r="D65" s="827">
        <v>1225</v>
      </c>
      <c r="E65" s="828">
        <v>3</v>
      </c>
      <c r="F65" s="829" t="s">
        <v>1111</v>
      </c>
      <c r="G65" s="828" t="s">
        <v>1089</v>
      </c>
      <c r="H65" s="830" t="s">
        <v>1092</v>
      </c>
      <c r="I65" s="831">
        <v>1005</v>
      </c>
      <c r="J65" s="832">
        <v>33000</v>
      </c>
    </row>
    <row r="66" spans="1:10" ht="15.75" customHeight="1">
      <c r="A66" s="801"/>
      <c r="B66" s="842"/>
      <c r="C66" s="826"/>
      <c r="D66" s="827">
        <v>1227</v>
      </c>
      <c r="E66" s="828">
        <v>3</v>
      </c>
      <c r="F66" s="829" t="s">
        <v>1111</v>
      </c>
      <c r="G66" s="828" t="s">
        <v>1089</v>
      </c>
      <c r="H66" s="830" t="s">
        <v>1093</v>
      </c>
      <c r="I66" s="831">
        <v>1007</v>
      </c>
      <c r="J66" s="832">
        <v>43960</v>
      </c>
    </row>
    <row r="67" spans="1:10" ht="35.25" customHeight="1">
      <c r="A67" s="801"/>
      <c r="B67" s="842"/>
      <c r="C67" s="826"/>
      <c r="D67" s="833">
        <v>1228</v>
      </c>
      <c r="E67" s="834">
        <v>3</v>
      </c>
      <c r="F67" s="835" t="s">
        <v>1111</v>
      </c>
      <c r="G67" s="834" t="s">
        <v>1089</v>
      </c>
      <c r="H67" s="851" t="s">
        <v>1094</v>
      </c>
      <c r="I67" s="852">
        <v>1008</v>
      </c>
      <c r="J67" s="841">
        <v>73490</v>
      </c>
    </row>
    <row r="68" spans="1:12" ht="15.75" customHeight="1">
      <c r="A68" s="801"/>
      <c r="B68" s="816" t="s">
        <v>1112</v>
      </c>
      <c r="C68" s="817" t="s">
        <v>1085</v>
      </c>
      <c r="D68" s="818"/>
      <c r="E68" s="854">
        <v>4</v>
      </c>
      <c r="F68" s="855">
        <v>295</v>
      </c>
      <c r="G68" s="819" t="s">
        <v>1086</v>
      </c>
      <c r="H68" s="856" t="s">
        <v>1113</v>
      </c>
      <c r="I68" s="822">
        <v>1011</v>
      </c>
      <c r="J68" s="849">
        <v>48840</v>
      </c>
      <c r="K68" s="857"/>
      <c r="L68" s="858"/>
    </row>
    <row r="69" spans="1:12" ht="15.75" customHeight="1">
      <c r="A69" s="801"/>
      <c r="B69" s="816"/>
      <c r="C69" s="839" t="s">
        <v>1100</v>
      </c>
      <c r="D69" s="827">
        <v>1221</v>
      </c>
      <c r="E69" s="859">
        <v>3</v>
      </c>
      <c r="F69" s="829" t="s">
        <v>1114</v>
      </c>
      <c r="G69" s="828" t="s">
        <v>1089</v>
      </c>
      <c r="H69" s="860" t="s">
        <v>1113</v>
      </c>
      <c r="I69" s="831">
        <v>1012</v>
      </c>
      <c r="J69" s="832">
        <v>55440</v>
      </c>
      <c r="K69" s="824"/>
      <c r="L69" s="858"/>
    </row>
    <row r="70" spans="1:12" ht="15.75" customHeight="1">
      <c r="A70" s="801"/>
      <c r="B70" s="816"/>
      <c r="C70" s="839"/>
      <c r="D70" s="827">
        <v>1223</v>
      </c>
      <c r="E70" s="859">
        <v>3</v>
      </c>
      <c r="F70" s="829" t="s">
        <v>1114</v>
      </c>
      <c r="G70" s="828" t="s">
        <v>1089</v>
      </c>
      <c r="H70" s="860" t="s">
        <v>1113</v>
      </c>
      <c r="I70" s="831">
        <v>1013</v>
      </c>
      <c r="J70" s="832">
        <v>59400</v>
      </c>
      <c r="K70" s="824"/>
      <c r="L70" s="858"/>
    </row>
    <row r="71" spans="1:12" ht="15.75" customHeight="1">
      <c r="A71" s="801"/>
      <c r="B71" s="816"/>
      <c r="C71" s="839"/>
      <c r="D71" s="827">
        <v>1225</v>
      </c>
      <c r="E71" s="859">
        <v>3</v>
      </c>
      <c r="F71" s="829" t="s">
        <v>1114</v>
      </c>
      <c r="G71" s="828" t="s">
        <v>1089</v>
      </c>
      <c r="H71" s="860" t="s">
        <v>1113</v>
      </c>
      <c r="I71" s="831">
        <v>1014</v>
      </c>
      <c r="J71" s="832">
        <v>62040</v>
      </c>
      <c r="K71" s="824"/>
      <c r="L71" s="858"/>
    </row>
    <row r="72" spans="1:12" ht="15.75" customHeight="1">
      <c r="A72" s="801"/>
      <c r="B72" s="816"/>
      <c r="C72" s="839"/>
      <c r="D72" s="827">
        <v>1227</v>
      </c>
      <c r="E72" s="859">
        <v>3</v>
      </c>
      <c r="F72" s="829" t="s">
        <v>1114</v>
      </c>
      <c r="G72" s="828" t="s">
        <v>1089</v>
      </c>
      <c r="H72" s="860" t="s">
        <v>1113</v>
      </c>
      <c r="I72" s="831">
        <v>1015</v>
      </c>
      <c r="J72" s="832">
        <v>73260</v>
      </c>
      <c r="K72" s="824"/>
      <c r="L72" s="858"/>
    </row>
    <row r="73" spans="1:12" ht="15.75" customHeight="1">
      <c r="A73" s="801"/>
      <c r="B73" s="816"/>
      <c r="C73" s="839"/>
      <c r="D73" s="827">
        <v>1228</v>
      </c>
      <c r="E73" s="859">
        <v>3</v>
      </c>
      <c r="F73" s="829" t="s">
        <v>1114</v>
      </c>
      <c r="G73" s="828" t="s">
        <v>1089</v>
      </c>
      <c r="H73" s="860" t="s">
        <v>1113</v>
      </c>
      <c r="I73" s="831">
        <v>1016</v>
      </c>
      <c r="J73" s="832">
        <v>102690</v>
      </c>
      <c r="K73" s="824"/>
      <c r="L73" s="858"/>
    </row>
    <row r="74" spans="1:12" ht="15.75" customHeight="1">
      <c r="A74" s="801"/>
      <c r="B74" s="816"/>
      <c r="C74" s="839"/>
      <c r="D74" s="836">
        <v>1232</v>
      </c>
      <c r="E74" s="837">
        <v>3</v>
      </c>
      <c r="F74" s="838" t="s">
        <v>1114</v>
      </c>
      <c r="G74" s="837" t="s">
        <v>1089</v>
      </c>
      <c r="H74" s="861" t="s">
        <v>1113</v>
      </c>
      <c r="I74" s="840">
        <v>1022</v>
      </c>
      <c r="J74" s="841">
        <v>129840</v>
      </c>
      <c r="K74" s="824"/>
      <c r="L74" s="858"/>
    </row>
    <row r="75" spans="1:10" ht="15.75" customHeight="1">
      <c r="A75" s="801"/>
      <c r="B75" s="862" t="s">
        <v>1115</v>
      </c>
      <c r="C75" s="863"/>
      <c r="D75" s="864"/>
      <c r="E75" s="865">
        <v>2</v>
      </c>
      <c r="F75" s="866" t="s">
        <v>1116</v>
      </c>
      <c r="G75" s="865" t="s">
        <v>1117</v>
      </c>
      <c r="H75" s="867" t="s">
        <v>1118</v>
      </c>
      <c r="I75" s="868">
        <v>1009</v>
      </c>
      <c r="J75" s="869">
        <v>33000</v>
      </c>
    </row>
    <row r="76" spans="1:11" s="785" customFormat="1" ht="21" customHeight="1">
      <c r="A76" s="809" t="s">
        <v>293</v>
      </c>
      <c r="B76" s="870"/>
      <c r="C76" s="871"/>
      <c r="D76" s="872"/>
      <c r="E76" s="873"/>
      <c r="F76" s="874"/>
      <c r="G76" s="873"/>
      <c r="H76" s="875"/>
      <c r="I76" s="876"/>
      <c r="J76" s="808"/>
      <c r="K76" s="784"/>
    </row>
    <row r="77" spans="1:10" ht="15.75" customHeight="1">
      <c r="A77" s="801"/>
      <c r="B77" s="877" t="s">
        <v>1119</v>
      </c>
      <c r="C77" s="817" t="s">
        <v>1085</v>
      </c>
      <c r="D77" s="818"/>
      <c r="E77" s="819">
        <v>4</v>
      </c>
      <c r="F77" s="820" t="s">
        <v>1120</v>
      </c>
      <c r="G77" s="819" t="s">
        <v>1086</v>
      </c>
      <c r="H77" s="821" t="s">
        <v>1121</v>
      </c>
      <c r="I77" s="822">
        <v>1020</v>
      </c>
      <c r="J77" s="878">
        <v>14520</v>
      </c>
    </row>
    <row r="78" spans="1:10" ht="15.75" customHeight="1">
      <c r="A78" s="801"/>
      <c r="B78" s="877"/>
      <c r="C78" s="850" t="s">
        <v>1100</v>
      </c>
      <c r="D78" s="827">
        <v>1221</v>
      </c>
      <c r="E78" s="828">
        <v>3</v>
      </c>
      <c r="F78" s="829" t="s">
        <v>1122</v>
      </c>
      <c r="G78" s="828" t="s">
        <v>1089</v>
      </c>
      <c r="H78" s="830" t="s">
        <v>1123</v>
      </c>
      <c r="I78" s="831">
        <v>1021</v>
      </c>
      <c r="J78" s="879">
        <v>21780</v>
      </c>
    </row>
    <row r="79" spans="1:10" ht="15.75" customHeight="1">
      <c r="A79" s="801"/>
      <c r="B79" s="877"/>
      <c r="C79" s="850"/>
      <c r="D79" s="827">
        <v>1223</v>
      </c>
      <c r="E79" s="828">
        <v>3</v>
      </c>
      <c r="F79" s="829" t="s">
        <v>1122</v>
      </c>
      <c r="G79" s="828" t="s">
        <v>1089</v>
      </c>
      <c r="H79" s="830" t="s">
        <v>1124</v>
      </c>
      <c r="I79" s="831">
        <v>1023</v>
      </c>
      <c r="J79" s="879">
        <v>30360</v>
      </c>
    </row>
    <row r="80" spans="1:10" ht="15.75" customHeight="1">
      <c r="A80" s="801"/>
      <c r="B80" s="877"/>
      <c r="C80" s="850"/>
      <c r="D80" s="827">
        <v>1225</v>
      </c>
      <c r="E80" s="828">
        <v>3</v>
      </c>
      <c r="F80" s="829" t="s">
        <v>1122</v>
      </c>
      <c r="G80" s="828" t="s">
        <v>1089</v>
      </c>
      <c r="H80" s="830" t="s">
        <v>1125</v>
      </c>
      <c r="I80" s="831">
        <v>1025</v>
      </c>
      <c r="J80" s="879">
        <v>33000</v>
      </c>
    </row>
    <row r="81" spans="1:10" ht="15.75" customHeight="1">
      <c r="A81" s="801"/>
      <c r="B81" s="877"/>
      <c r="C81" s="850"/>
      <c r="D81" s="827">
        <v>1227</v>
      </c>
      <c r="E81" s="828">
        <v>3</v>
      </c>
      <c r="F81" s="829" t="s">
        <v>1122</v>
      </c>
      <c r="G81" s="828" t="s">
        <v>1089</v>
      </c>
      <c r="H81" s="830" t="s">
        <v>1126</v>
      </c>
      <c r="I81" s="831">
        <v>1027</v>
      </c>
      <c r="J81" s="879">
        <v>43960</v>
      </c>
    </row>
    <row r="82" spans="1:10" ht="15" customHeight="1">
      <c r="A82" s="801"/>
      <c r="B82" s="877"/>
      <c r="C82" s="850"/>
      <c r="D82" s="827">
        <v>1228</v>
      </c>
      <c r="E82" s="828">
        <v>3</v>
      </c>
      <c r="F82" s="829" t="s">
        <v>1122</v>
      </c>
      <c r="G82" s="828" t="s">
        <v>1089</v>
      </c>
      <c r="H82" s="830" t="s">
        <v>1127</v>
      </c>
      <c r="I82" s="831">
        <v>1028</v>
      </c>
      <c r="J82" s="841">
        <v>73490</v>
      </c>
    </row>
    <row r="83" spans="1:10" ht="15.75" customHeight="1">
      <c r="A83" s="801"/>
      <c r="B83" s="877" t="s">
        <v>1128</v>
      </c>
      <c r="C83" s="817" t="s">
        <v>1085</v>
      </c>
      <c r="D83" s="818"/>
      <c r="E83" s="819">
        <v>4</v>
      </c>
      <c r="F83" s="820" t="s">
        <v>296</v>
      </c>
      <c r="G83" s="819" t="s">
        <v>1086</v>
      </c>
      <c r="H83" s="821" t="s">
        <v>1121</v>
      </c>
      <c r="I83" s="822">
        <v>1020</v>
      </c>
      <c r="J83" s="879">
        <v>14520</v>
      </c>
    </row>
    <row r="84" spans="1:10" ht="15.75" customHeight="1">
      <c r="A84" s="801"/>
      <c r="B84" s="877"/>
      <c r="C84" s="850" t="s">
        <v>1100</v>
      </c>
      <c r="D84" s="827">
        <v>1221</v>
      </c>
      <c r="E84" s="828">
        <v>3</v>
      </c>
      <c r="F84" s="829" t="s">
        <v>312</v>
      </c>
      <c r="G84" s="828" t="s">
        <v>1089</v>
      </c>
      <c r="H84" s="830" t="s">
        <v>1123</v>
      </c>
      <c r="I84" s="831">
        <v>1021</v>
      </c>
      <c r="J84" s="879">
        <v>21780</v>
      </c>
    </row>
    <row r="85" spans="1:10" ht="15.75" customHeight="1">
      <c r="A85" s="801"/>
      <c r="B85" s="877"/>
      <c r="C85" s="850"/>
      <c r="D85" s="827">
        <v>1223</v>
      </c>
      <c r="E85" s="828">
        <v>3</v>
      </c>
      <c r="F85" s="829" t="s">
        <v>312</v>
      </c>
      <c r="G85" s="828" t="s">
        <v>1089</v>
      </c>
      <c r="H85" s="830" t="s">
        <v>1124</v>
      </c>
      <c r="I85" s="831">
        <v>1023</v>
      </c>
      <c r="J85" s="879">
        <v>30360</v>
      </c>
    </row>
    <row r="86" spans="1:10" ht="15.75" customHeight="1">
      <c r="A86" s="801"/>
      <c r="B86" s="877"/>
      <c r="C86" s="850"/>
      <c r="D86" s="827">
        <v>1225</v>
      </c>
      <c r="E86" s="828">
        <v>3</v>
      </c>
      <c r="F86" s="829" t="s">
        <v>312</v>
      </c>
      <c r="G86" s="828" t="s">
        <v>1089</v>
      </c>
      <c r="H86" s="830" t="s">
        <v>1125</v>
      </c>
      <c r="I86" s="831">
        <v>1025</v>
      </c>
      <c r="J86" s="879">
        <v>33000</v>
      </c>
    </row>
    <row r="87" spans="1:10" ht="15.75" customHeight="1">
      <c r="A87" s="801"/>
      <c r="B87" s="877"/>
      <c r="C87" s="850"/>
      <c r="D87" s="827">
        <v>1227</v>
      </c>
      <c r="E87" s="828">
        <v>3</v>
      </c>
      <c r="F87" s="829" t="s">
        <v>312</v>
      </c>
      <c r="G87" s="828" t="s">
        <v>1089</v>
      </c>
      <c r="H87" s="830" t="s">
        <v>1126</v>
      </c>
      <c r="I87" s="831">
        <v>1027</v>
      </c>
      <c r="J87" s="879">
        <v>43960</v>
      </c>
    </row>
    <row r="88" spans="1:10" ht="15" customHeight="1">
      <c r="A88" s="801"/>
      <c r="B88" s="877"/>
      <c r="C88" s="850"/>
      <c r="D88" s="827">
        <v>1228</v>
      </c>
      <c r="E88" s="828">
        <v>3</v>
      </c>
      <c r="F88" s="829" t="s">
        <v>312</v>
      </c>
      <c r="G88" s="828" t="s">
        <v>1089</v>
      </c>
      <c r="H88" s="830" t="s">
        <v>1127</v>
      </c>
      <c r="I88" s="831">
        <v>1028</v>
      </c>
      <c r="J88" s="841">
        <v>73490</v>
      </c>
    </row>
    <row r="89" spans="1:10" ht="15.75" customHeight="1">
      <c r="A89" s="801"/>
      <c r="B89" s="877" t="s">
        <v>1129</v>
      </c>
      <c r="C89" s="817" t="s">
        <v>1085</v>
      </c>
      <c r="D89" s="818"/>
      <c r="E89" s="819">
        <v>4</v>
      </c>
      <c r="F89" s="820" t="s">
        <v>1130</v>
      </c>
      <c r="G89" s="819" t="s">
        <v>1086</v>
      </c>
      <c r="H89" s="821" t="s">
        <v>1121</v>
      </c>
      <c r="I89" s="822">
        <v>1020</v>
      </c>
      <c r="J89" s="880">
        <v>14520</v>
      </c>
    </row>
    <row r="90" spans="1:10" ht="15.75" customHeight="1">
      <c r="A90" s="801"/>
      <c r="B90" s="877"/>
      <c r="C90" s="850" t="s">
        <v>1100</v>
      </c>
      <c r="D90" s="827">
        <v>1221</v>
      </c>
      <c r="E90" s="828">
        <v>3</v>
      </c>
      <c r="F90" s="829" t="s">
        <v>1131</v>
      </c>
      <c r="G90" s="828" t="s">
        <v>1089</v>
      </c>
      <c r="H90" s="830" t="s">
        <v>1123</v>
      </c>
      <c r="I90" s="831">
        <v>1021</v>
      </c>
      <c r="J90" s="879">
        <v>21780</v>
      </c>
    </row>
    <row r="91" spans="1:10" ht="15.75" customHeight="1">
      <c r="A91" s="801"/>
      <c r="B91" s="877"/>
      <c r="C91" s="850"/>
      <c r="D91" s="827">
        <v>1223</v>
      </c>
      <c r="E91" s="828">
        <v>3</v>
      </c>
      <c r="F91" s="829" t="s">
        <v>1131</v>
      </c>
      <c r="G91" s="828" t="s">
        <v>1089</v>
      </c>
      <c r="H91" s="830" t="s">
        <v>1124</v>
      </c>
      <c r="I91" s="831">
        <v>1023</v>
      </c>
      <c r="J91" s="879">
        <v>30360</v>
      </c>
    </row>
    <row r="92" spans="1:10" ht="15.75" customHeight="1">
      <c r="A92" s="801"/>
      <c r="B92" s="877"/>
      <c r="C92" s="850"/>
      <c r="D92" s="827">
        <v>1225</v>
      </c>
      <c r="E92" s="828">
        <v>3</v>
      </c>
      <c r="F92" s="829" t="s">
        <v>1131</v>
      </c>
      <c r="G92" s="828" t="s">
        <v>1089</v>
      </c>
      <c r="H92" s="830" t="s">
        <v>1125</v>
      </c>
      <c r="I92" s="831">
        <v>1025</v>
      </c>
      <c r="J92" s="879">
        <v>33000</v>
      </c>
    </row>
    <row r="93" spans="1:10" ht="15.75" customHeight="1">
      <c r="A93" s="801"/>
      <c r="B93" s="877"/>
      <c r="C93" s="850"/>
      <c r="D93" s="827">
        <v>1227</v>
      </c>
      <c r="E93" s="828">
        <v>3</v>
      </c>
      <c r="F93" s="829" t="s">
        <v>1131</v>
      </c>
      <c r="G93" s="828" t="s">
        <v>1089</v>
      </c>
      <c r="H93" s="830" t="s">
        <v>1126</v>
      </c>
      <c r="I93" s="831">
        <v>1027</v>
      </c>
      <c r="J93" s="879">
        <v>43960</v>
      </c>
    </row>
    <row r="94" spans="1:10" ht="15" customHeight="1">
      <c r="A94" s="801"/>
      <c r="B94" s="877"/>
      <c r="C94" s="850"/>
      <c r="D94" s="827">
        <v>1228</v>
      </c>
      <c r="E94" s="828">
        <v>3</v>
      </c>
      <c r="F94" s="829" t="s">
        <v>1131</v>
      </c>
      <c r="G94" s="828" t="s">
        <v>1089</v>
      </c>
      <c r="H94" s="830" t="s">
        <v>1127</v>
      </c>
      <c r="I94" s="831">
        <v>1028</v>
      </c>
      <c r="J94" s="841">
        <v>73490</v>
      </c>
    </row>
    <row r="95" spans="1:10" ht="15.75" customHeight="1">
      <c r="A95" s="801"/>
      <c r="B95" s="877" t="s">
        <v>1132</v>
      </c>
      <c r="C95" s="817" t="s">
        <v>1085</v>
      </c>
      <c r="D95" s="818"/>
      <c r="E95" s="819">
        <v>4</v>
      </c>
      <c r="F95" s="820" t="s">
        <v>1133</v>
      </c>
      <c r="G95" s="819" t="s">
        <v>1086</v>
      </c>
      <c r="H95" s="821" t="s">
        <v>1121</v>
      </c>
      <c r="I95" s="822">
        <v>1020</v>
      </c>
      <c r="J95" s="880">
        <v>14520</v>
      </c>
    </row>
    <row r="96" spans="1:10" ht="15.75" customHeight="1">
      <c r="A96" s="801"/>
      <c r="B96" s="877"/>
      <c r="C96" s="850" t="s">
        <v>1100</v>
      </c>
      <c r="D96" s="827">
        <v>1221</v>
      </c>
      <c r="E96" s="828">
        <v>3</v>
      </c>
      <c r="F96" s="829" t="s">
        <v>1134</v>
      </c>
      <c r="G96" s="828" t="s">
        <v>1089</v>
      </c>
      <c r="H96" s="830" t="s">
        <v>1123</v>
      </c>
      <c r="I96" s="831">
        <v>1021</v>
      </c>
      <c r="J96" s="879">
        <v>21780</v>
      </c>
    </row>
    <row r="97" spans="1:10" ht="15.75" customHeight="1">
      <c r="A97" s="801"/>
      <c r="B97" s="877"/>
      <c r="C97" s="850"/>
      <c r="D97" s="827">
        <v>1223</v>
      </c>
      <c r="E97" s="828">
        <v>3</v>
      </c>
      <c r="F97" s="829" t="s">
        <v>1134</v>
      </c>
      <c r="G97" s="828" t="s">
        <v>1089</v>
      </c>
      <c r="H97" s="830" t="s">
        <v>1124</v>
      </c>
      <c r="I97" s="831">
        <v>1023</v>
      </c>
      <c r="J97" s="879">
        <v>30360</v>
      </c>
    </row>
    <row r="98" spans="1:10" ht="15.75" customHeight="1">
      <c r="A98" s="801"/>
      <c r="B98" s="877"/>
      <c r="C98" s="850"/>
      <c r="D98" s="827">
        <v>1225</v>
      </c>
      <c r="E98" s="828">
        <v>3</v>
      </c>
      <c r="F98" s="829" t="s">
        <v>1134</v>
      </c>
      <c r="G98" s="828" t="s">
        <v>1089</v>
      </c>
      <c r="H98" s="830" t="s">
        <v>1125</v>
      </c>
      <c r="I98" s="831">
        <v>1025</v>
      </c>
      <c r="J98" s="879">
        <v>33000</v>
      </c>
    </row>
    <row r="99" spans="1:10" ht="15.75" customHeight="1">
      <c r="A99" s="801"/>
      <c r="B99" s="877"/>
      <c r="C99" s="850"/>
      <c r="D99" s="827">
        <v>1227</v>
      </c>
      <c r="E99" s="828">
        <v>3</v>
      </c>
      <c r="F99" s="829" t="s">
        <v>1134</v>
      </c>
      <c r="G99" s="828" t="s">
        <v>1089</v>
      </c>
      <c r="H99" s="830" t="s">
        <v>1126</v>
      </c>
      <c r="I99" s="831">
        <v>1027</v>
      </c>
      <c r="J99" s="879">
        <v>43960</v>
      </c>
    </row>
    <row r="100" spans="1:10" ht="15.75" customHeight="1">
      <c r="A100" s="801"/>
      <c r="B100" s="877"/>
      <c r="C100" s="850"/>
      <c r="D100" s="827">
        <v>1228</v>
      </c>
      <c r="E100" s="828">
        <v>3</v>
      </c>
      <c r="F100" s="829" t="s">
        <v>1134</v>
      </c>
      <c r="G100" s="828" t="s">
        <v>1089</v>
      </c>
      <c r="H100" s="830" t="s">
        <v>1127</v>
      </c>
      <c r="I100" s="831">
        <v>1028</v>
      </c>
      <c r="J100" s="841">
        <v>73490</v>
      </c>
    </row>
    <row r="101" spans="1:10" ht="15.75" customHeight="1">
      <c r="A101" s="801"/>
      <c r="B101" s="877" t="s">
        <v>1135</v>
      </c>
      <c r="C101" s="817" t="s">
        <v>1085</v>
      </c>
      <c r="D101" s="818"/>
      <c r="E101" s="819">
        <v>4</v>
      </c>
      <c r="F101" s="820" t="s">
        <v>300</v>
      </c>
      <c r="G101" s="819" t="s">
        <v>1086</v>
      </c>
      <c r="H101" s="821" t="s">
        <v>1121</v>
      </c>
      <c r="I101" s="822">
        <v>1020</v>
      </c>
      <c r="J101" s="879">
        <v>14520</v>
      </c>
    </row>
    <row r="102" spans="1:10" ht="15.75" customHeight="1">
      <c r="A102" s="801"/>
      <c r="B102" s="877"/>
      <c r="C102" s="850" t="s">
        <v>1100</v>
      </c>
      <c r="D102" s="827">
        <v>1221</v>
      </c>
      <c r="E102" s="828">
        <v>3</v>
      </c>
      <c r="F102" s="829" t="s">
        <v>315</v>
      </c>
      <c r="G102" s="828" t="s">
        <v>1089</v>
      </c>
      <c r="H102" s="830" t="s">
        <v>1123</v>
      </c>
      <c r="I102" s="831">
        <v>1021</v>
      </c>
      <c r="J102" s="879">
        <v>21780</v>
      </c>
    </row>
    <row r="103" spans="1:10" ht="15.75" customHeight="1">
      <c r="A103" s="801"/>
      <c r="B103" s="877"/>
      <c r="C103" s="850"/>
      <c r="D103" s="827">
        <v>1223</v>
      </c>
      <c r="E103" s="828">
        <v>3</v>
      </c>
      <c r="F103" s="829" t="s">
        <v>315</v>
      </c>
      <c r="G103" s="828" t="s">
        <v>1089</v>
      </c>
      <c r="H103" s="830" t="s">
        <v>1124</v>
      </c>
      <c r="I103" s="831">
        <v>1023</v>
      </c>
      <c r="J103" s="879">
        <v>30360</v>
      </c>
    </row>
    <row r="104" spans="1:10" ht="15.75" customHeight="1">
      <c r="A104" s="801"/>
      <c r="B104" s="877"/>
      <c r="C104" s="850"/>
      <c r="D104" s="827">
        <v>1225</v>
      </c>
      <c r="E104" s="828">
        <v>3</v>
      </c>
      <c r="F104" s="829" t="s">
        <v>315</v>
      </c>
      <c r="G104" s="828" t="s">
        <v>1089</v>
      </c>
      <c r="H104" s="830" t="s">
        <v>1125</v>
      </c>
      <c r="I104" s="831">
        <v>1025</v>
      </c>
      <c r="J104" s="879">
        <v>33000</v>
      </c>
    </row>
    <row r="105" spans="1:10" ht="15.75" customHeight="1">
      <c r="A105" s="801"/>
      <c r="B105" s="877"/>
      <c r="C105" s="850"/>
      <c r="D105" s="827">
        <v>1227</v>
      </c>
      <c r="E105" s="828">
        <v>3</v>
      </c>
      <c r="F105" s="829" t="s">
        <v>315</v>
      </c>
      <c r="G105" s="828" t="s">
        <v>1089</v>
      </c>
      <c r="H105" s="830" t="s">
        <v>1126</v>
      </c>
      <c r="I105" s="831">
        <v>1027</v>
      </c>
      <c r="J105" s="879">
        <v>43960</v>
      </c>
    </row>
    <row r="106" spans="1:10" ht="15" customHeight="1">
      <c r="A106" s="801"/>
      <c r="B106" s="877"/>
      <c r="C106" s="850"/>
      <c r="D106" s="827">
        <v>1228</v>
      </c>
      <c r="E106" s="828">
        <v>3</v>
      </c>
      <c r="F106" s="829" t="s">
        <v>315</v>
      </c>
      <c r="G106" s="828" t="s">
        <v>1089</v>
      </c>
      <c r="H106" s="830" t="s">
        <v>1127</v>
      </c>
      <c r="I106" s="831">
        <v>1028</v>
      </c>
      <c r="J106" s="841">
        <v>73490</v>
      </c>
    </row>
    <row r="107" spans="1:10" ht="15.75" customHeight="1">
      <c r="A107" s="801"/>
      <c r="B107" s="877" t="s">
        <v>1136</v>
      </c>
      <c r="C107" s="817" t="s">
        <v>1085</v>
      </c>
      <c r="D107" s="818"/>
      <c r="E107" s="819">
        <v>4</v>
      </c>
      <c r="F107" s="820" t="s">
        <v>302</v>
      </c>
      <c r="G107" s="819" t="s">
        <v>1086</v>
      </c>
      <c r="H107" s="821" t="s">
        <v>1121</v>
      </c>
      <c r="I107" s="822">
        <v>1020</v>
      </c>
      <c r="J107" s="880">
        <v>14520</v>
      </c>
    </row>
    <row r="108" spans="1:10" ht="15.75" customHeight="1">
      <c r="A108" s="801"/>
      <c r="B108" s="877"/>
      <c r="C108" s="850" t="s">
        <v>1100</v>
      </c>
      <c r="D108" s="827">
        <v>1221</v>
      </c>
      <c r="E108" s="828">
        <v>3</v>
      </c>
      <c r="F108" s="829" t="s">
        <v>317</v>
      </c>
      <c r="G108" s="828" t="s">
        <v>1089</v>
      </c>
      <c r="H108" s="830" t="s">
        <v>1123</v>
      </c>
      <c r="I108" s="831">
        <v>1021</v>
      </c>
      <c r="J108" s="879">
        <v>21780</v>
      </c>
    </row>
    <row r="109" spans="1:10" ht="15.75" customHeight="1">
      <c r="A109" s="801"/>
      <c r="B109" s="877"/>
      <c r="C109" s="850"/>
      <c r="D109" s="827">
        <v>1223</v>
      </c>
      <c r="E109" s="828">
        <v>3</v>
      </c>
      <c r="F109" s="829" t="s">
        <v>317</v>
      </c>
      <c r="G109" s="828" t="s">
        <v>1089</v>
      </c>
      <c r="H109" s="830" t="s">
        <v>1124</v>
      </c>
      <c r="I109" s="831">
        <v>1023</v>
      </c>
      <c r="J109" s="879">
        <v>30360</v>
      </c>
    </row>
    <row r="110" spans="1:10" ht="15.75" customHeight="1">
      <c r="A110" s="801"/>
      <c r="B110" s="877"/>
      <c r="C110" s="850"/>
      <c r="D110" s="827">
        <v>1225</v>
      </c>
      <c r="E110" s="828">
        <v>3</v>
      </c>
      <c r="F110" s="829" t="s">
        <v>317</v>
      </c>
      <c r="G110" s="828" t="s">
        <v>1089</v>
      </c>
      <c r="H110" s="830" t="s">
        <v>1125</v>
      </c>
      <c r="I110" s="831">
        <v>1025</v>
      </c>
      <c r="J110" s="879">
        <v>33000</v>
      </c>
    </row>
    <row r="111" spans="1:10" ht="15.75" customHeight="1">
      <c r="A111" s="801"/>
      <c r="B111" s="877"/>
      <c r="C111" s="850"/>
      <c r="D111" s="827">
        <v>1227</v>
      </c>
      <c r="E111" s="828">
        <v>3</v>
      </c>
      <c r="F111" s="829" t="s">
        <v>317</v>
      </c>
      <c r="G111" s="828" t="s">
        <v>1089</v>
      </c>
      <c r="H111" s="830" t="s">
        <v>1126</v>
      </c>
      <c r="I111" s="831">
        <v>1027</v>
      </c>
      <c r="J111" s="879">
        <v>43960</v>
      </c>
    </row>
    <row r="112" spans="1:10" ht="15.75" customHeight="1">
      <c r="A112" s="801"/>
      <c r="B112" s="877"/>
      <c r="C112" s="850"/>
      <c r="D112" s="827">
        <v>1228</v>
      </c>
      <c r="E112" s="828">
        <v>3</v>
      </c>
      <c r="F112" s="829" t="s">
        <v>317</v>
      </c>
      <c r="G112" s="828" t="s">
        <v>1089</v>
      </c>
      <c r="H112" s="830" t="s">
        <v>1127</v>
      </c>
      <c r="I112" s="831">
        <v>1028</v>
      </c>
      <c r="J112" s="841">
        <v>73490</v>
      </c>
    </row>
    <row r="113" spans="1:10" ht="15.75" customHeight="1">
      <c r="A113" s="801"/>
      <c r="B113" s="877" t="s">
        <v>1137</v>
      </c>
      <c r="C113" s="817" t="s">
        <v>1085</v>
      </c>
      <c r="D113" s="818"/>
      <c r="E113" s="819">
        <v>4</v>
      </c>
      <c r="F113" s="820" t="s">
        <v>304</v>
      </c>
      <c r="G113" s="819" t="s">
        <v>1086</v>
      </c>
      <c r="H113" s="821" t="s">
        <v>1121</v>
      </c>
      <c r="I113" s="822">
        <v>1020</v>
      </c>
      <c r="J113" s="880">
        <v>14520</v>
      </c>
    </row>
    <row r="114" spans="1:10" ht="15.75" customHeight="1">
      <c r="A114" s="801"/>
      <c r="B114" s="877"/>
      <c r="C114" s="850" t="s">
        <v>1100</v>
      </c>
      <c r="D114" s="827">
        <v>1221</v>
      </c>
      <c r="E114" s="828">
        <v>3</v>
      </c>
      <c r="F114" s="829" t="s">
        <v>319</v>
      </c>
      <c r="G114" s="828" t="s">
        <v>1089</v>
      </c>
      <c r="H114" s="830" t="s">
        <v>1123</v>
      </c>
      <c r="I114" s="831">
        <v>1021</v>
      </c>
      <c r="J114" s="879">
        <v>21780</v>
      </c>
    </row>
    <row r="115" spans="1:10" ht="15.75" customHeight="1">
      <c r="A115" s="801"/>
      <c r="B115" s="877"/>
      <c r="C115" s="850"/>
      <c r="D115" s="827">
        <v>1223</v>
      </c>
      <c r="E115" s="828">
        <v>3</v>
      </c>
      <c r="F115" s="829" t="s">
        <v>319</v>
      </c>
      <c r="G115" s="828" t="s">
        <v>1089</v>
      </c>
      <c r="H115" s="830" t="s">
        <v>1124</v>
      </c>
      <c r="I115" s="831">
        <v>1023</v>
      </c>
      <c r="J115" s="879">
        <v>30360</v>
      </c>
    </row>
    <row r="116" spans="1:10" ht="15.75" customHeight="1">
      <c r="A116" s="801"/>
      <c r="B116" s="877"/>
      <c r="C116" s="850"/>
      <c r="D116" s="827">
        <v>1225</v>
      </c>
      <c r="E116" s="828">
        <v>3</v>
      </c>
      <c r="F116" s="829" t="s">
        <v>319</v>
      </c>
      <c r="G116" s="828" t="s">
        <v>1089</v>
      </c>
      <c r="H116" s="830" t="s">
        <v>1125</v>
      </c>
      <c r="I116" s="831">
        <v>1025</v>
      </c>
      <c r="J116" s="879">
        <v>33000</v>
      </c>
    </row>
    <row r="117" spans="1:10" ht="15.75" customHeight="1">
      <c r="A117" s="801"/>
      <c r="B117" s="877"/>
      <c r="C117" s="850"/>
      <c r="D117" s="827">
        <v>1227</v>
      </c>
      <c r="E117" s="828">
        <v>3</v>
      </c>
      <c r="F117" s="829" t="s">
        <v>319</v>
      </c>
      <c r="G117" s="828" t="s">
        <v>1089</v>
      </c>
      <c r="H117" s="830" t="s">
        <v>1126</v>
      </c>
      <c r="I117" s="831">
        <v>1027</v>
      </c>
      <c r="J117" s="879">
        <v>43960</v>
      </c>
    </row>
    <row r="118" spans="1:10" ht="15" customHeight="1">
      <c r="A118" s="801"/>
      <c r="B118" s="877"/>
      <c r="C118" s="850"/>
      <c r="D118" s="827">
        <v>1228</v>
      </c>
      <c r="E118" s="828">
        <v>3</v>
      </c>
      <c r="F118" s="829" t="s">
        <v>319</v>
      </c>
      <c r="G118" s="828" t="s">
        <v>1089</v>
      </c>
      <c r="H118" s="830" t="s">
        <v>1127</v>
      </c>
      <c r="I118" s="831">
        <v>1028</v>
      </c>
      <c r="J118" s="841">
        <v>73490</v>
      </c>
    </row>
    <row r="119" spans="1:10" ht="18.75" customHeight="1">
      <c r="A119" s="801"/>
      <c r="B119" s="877" t="s">
        <v>1138</v>
      </c>
      <c r="C119" s="817" t="s">
        <v>1085</v>
      </c>
      <c r="D119" s="818"/>
      <c r="E119" s="819">
        <v>4</v>
      </c>
      <c r="F119" s="820" t="s">
        <v>306</v>
      </c>
      <c r="G119" s="819" t="s">
        <v>1086</v>
      </c>
      <c r="H119" s="821" t="s">
        <v>1121</v>
      </c>
      <c r="I119" s="822">
        <v>1020</v>
      </c>
      <c r="J119" s="880">
        <v>14520</v>
      </c>
    </row>
    <row r="120" spans="1:10" ht="15.75" customHeight="1">
      <c r="A120" s="801"/>
      <c r="B120" s="877"/>
      <c r="C120" s="850" t="s">
        <v>1104</v>
      </c>
      <c r="D120" s="827">
        <v>1221</v>
      </c>
      <c r="E120" s="828">
        <v>3</v>
      </c>
      <c r="F120" s="829" t="s">
        <v>321</v>
      </c>
      <c r="G120" s="828" t="s">
        <v>1089</v>
      </c>
      <c r="H120" s="830" t="s">
        <v>1123</v>
      </c>
      <c r="I120" s="831">
        <v>1021</v>
      </c>
      <c r="J120" s="879">
        <v>21780</v>
      </c>
    </row>
    <row r="121" spans="1:10" ht="15.75" customHeight="1">
      <c r="A121" s="801"/>
      <c r="B121" s="877"/>
      <c r="C121" s="850"/>
      <c r="D121" s="827">
        <v>1223</v>
      </c>
      <c r="E121" s="828">
        <v>3</v>
      </c>
      <c r="F121" s="829" t="s">
        <v>321</v>
      </c>
      <c r="G121" s="828" t="s">
        <v>1089</v>
      </c>
      <c r="H121" s="830" t="s">
        <v>1124</v>
      </c>
      <c r="I121" s="831">
        <v>1023</v>
      </c>
      <c r="J121" s="879">
        <v>30360</v>
      </c>
    </row>
    <row r="122" spans="1:10" ht="15.75" customHeight="1">
      <c r="A122" s="801"/>
      <c r="B122" s="877"/>
      <c r="C122" s="850"/>
      <c r="D122" s="827">
        <v>1225</v>
      </c>
      <c r="E122" s="828">
        <v>3</v>
      </c>
      <c r="F122" s="829" t="s">
        <v>321</v>
      </c>
      <c r="G122" s="828" t="s">
        <v>1089</v>
      </c>
      <c r="H122" s="830" t="s">
        <v>1125</v>
      </c>
      <c r="I122" s="831">
        <v>1025</v>
      </c>
      <c r="J122" s="879">
        <v>33000</v>
      </c>
    </row>
    <row r="123" spans="1:10" ht="15.75" customHeight="1">
      <c r="A123" s="801"/>
      <c r="B123" s="877"/>
      <c r="C123" s="850"/>
      <c r="D123" s="827">
        <v>1227</v>
      </c>
      <c r="E123" s="828">
        <v>3</v>
      </c>
      <c r="F123" s="829" t="s">
        <v>321</v>
      </c>
      <c r="G123" s="828" t="s">
        <v>1089</v>
      </c>
      <c r="H123" s="830" t="s">
        <v>1126</v>
      </c>
      <c r="I123" s="831">
        <v>1027</v>
      </c>
      <c r="J123" s="879">
        <v>43960</v>
      </c>
    </row>
    <row r="124" spans="1:10" ht="13.5" customHeight="1">
      <c r="A124" s="801"/>
      <c r="B124" s="877"/>
      <c r="C124" s="850"/>
      <c r="D124" s="827">
        <v>1228</v>
      </c>
      <c r="E124" s="828">
        <v>3</v>
      </c>
      <c r="F124" s="829" t="s">
        <v>321</v>
      </c>
      <c r="G124" s="828" t="s">
        <v>1089</v>
      </c>
      <c r="H124" s="830" t="s">
        <v>1127</v>
      </c>
      <c r="I124" s="831">
        <v>1028</v>
      </c>
      <c r="J124" s="841">
        <v>73490</v>
      </c>
    </row>
    <row r="125" spans="1:10" ht="15" customHeight="1">
      <c r="A125" s="801"/>
      <c r="B125" s="816" t="s">
        <v>1139</v>
      </c>
      <c r="C125" s="817" t="s">
        <v>1085</v>
      </c>
      <c r="D125" s="818"/>
      <c r="E125" s="819">
        <v>4</v>
      </c>
      <c r="F125" s="820" t="s">
        <v>1140</v>
      </c>
      <c r="G125" s="819" t="s">
        <v>1086</v>
      </c>
      <c r="H125" s="856" t="s">
        <v>1113</v>
      </c>
      <c r="I125" s="822">
        <v>1017</v>
      </c>
      <c r="J125" s="880">
        <v>48840</v>
      </c>
    </row>
    <row r="126" spans="1:10" ht="15" customHeight="1">
      <c r="A126" s="801"/>
      <c r="B126" s="816"/>
      <c r="C126" s="839" t="s">
        <v>1100</v>
      </c>
      <c r="D126" s="827">
        <v>1221</v>
      </c>
      <c r="E126" s="828">
        <v>3</v>
      </c>
      <c r="F126" s="829" t="s">
        <v>1141</v>
      </c>
      <c r="G126" s="828" t="s">
        <v>1089</v>
      </c>
      <c r="H126" s="860" t="s">
        <v>1113</v>
      </c>
      <c r="I126" s="831">
        <v>1018</v>
      </c>
      <c r="J126" s="879">
        <v>55440</v>
      </c>
    </row>
    <row r="127" spans="1:10" ht="15" customHeight="1">
      <c r="A127" s="801"/>
      <c r="B127" s="816"/>
      <c r="C127" s="839"/>
      <c r="D127" s="827">
        <v>1223</v>
      </c>
      <c r="E127" s="828">
        <v>3</v>
      </c>
      <c r="F127" s="829" t="s">
        <v>1141</v>
      </c>
      <c r="G127" s="828" t="s">
        <v>1089</v>
      </c>
      <c r="H127" s="860" t="s">
        <v>1113</v>
      </c>
      <c r="I127" s="831">
        <v>1019</v>
      </c>
      <c r="J127" s="879">
        <v>59400</v>
      </c>
    </row>
    <row r="128" spans="1:10" ht="15" customHeight="1">
      <c r="A128" s="801"/>
      <c r="B128" s="816"/>
      <c r="C128" s="839"/>
      <c r="D128" s="827">
        <v>1225</v>
      </c>
      <c r="E128" s="828">
        <v>3</v>
      </c>
      <c r="F128" s="829" t="s">
        <v>1141</v>
      </c>
      <c r="G128" s="828" t="s">
        <v>1089</v>
      </c>
      <c r="H128" s="860" t="s">
        <v>1113</v>
      </c>
      <c r="I128" s="831">
        <v>1029</v>
      </c>
      <c r="J128" s="879">
        <v>62040</v>
      </c>
    </row>
    <row r="129" spans="1:10" ht="15" customHeight="1">
      <c r="A129" s="801"/>
      <c r="B129" s="816"/>
      <c r="C129" s="839"/>
      <c r="D129" s="827">
        <v>1227</v>
      </c>
      <c r="E129" s="828">
        <v>3</v>
      </c>
      <c r="F129" s="829" t="s">
        <v>1141</v>
      </c>
      <c r="G129" s="828" t="s">
        <v>1089</v>
      </c>
      <c r="H129" s="860" t="s">
        <v>1113</v>
      </c>
      <c r="I129" s="831">
        <v>1039</v>
      </c>
      <c r="J129" s="879">
        <v>73260</v>
      </c>
    </row>
    <row r="130" spans="1:10" ht="15" customHeight="1">
      <c r="A130" s="801"/>
      <c r="B130" s="816"/>
      <c r="C130" s="839"/>
      <c r="D130" s="827">
        <v>1228</v>
      </c>
      <c r="E130" s="828">
        <v>3</v>
      </c>
      <c r="F130" s="829" t="s">
        <v>1141</v>
      </c>
      <c r="G130" s="828" t="s">
        <v>1089</v>
      </c>
      <c r="H130" s="860" t="s">
        <v>1113</v>
      </c>
      <c r="I130" s="831">
        <v>1042</v>
      </c>
      <c r="J130" s="879">
        <v>102690</v>
      </c>
    </row>
    <row r="131" spans="1:10" ht="15" customHeight="1">
      <c r="A131" s="801"/>
      <c r="B131" s="816"/>
      <c r="C131" s="839"/>
      <c r="D131" s="836">
        <v>1232</v>
      </c>
      <c r="E131" s="837">
        <v>3</v>
      </c>
      <c r="F131" s="838" t="s">
        <v>1141</v>
      </c>
      <c r="G131" s="837" t="s">
        <v>1089</v>
      </c>
      <c r="H131" s="861" t="s">
        <v>1113</v>
      </c>
      <c r="I131" s="840">
        <v>1043</v>
      </c>
      <c r="J131" s="841">
        <v>129840</v>
      </c>
    </row>
    <row r="132" spans="1:11" s="785" customFormat="1" ht="21" customHeight="1">
      <c r="A132" s="809" t="s">
        <v>325</v>
      </c>
      <c r="B132" s="881"/>
      <c r="C132" s="882"/>
      <c r="D132" s="883"/>
      <c r="E132" s="884"/>
      <c r="F132" s="885"/>
      <c r="G132" s="884"/>
      <c r="H132" s="886"/>
      <c r="I132" s="887"/>
      <c r="J132" s="808"/>
      <c r="K132" s="784"/>
    </row>
    <row r="133" spans="1:10" ht="15.75" customHeight="1">
      <c r="A133" s="801"/>
      <c r="B133" s="877" t="s">
        <v>325</v>
      </c>
      <c r="C133" s="817" t="s">
        <v>1085</v>
      </c>
      <c r="D133" s="818"/>
      <c r="E133" s="819">
        <v>4</v>
      </c>
      <c r="F133" s="820" t="s">
        <v>1142</v>
      </c>
      <c r="G133" s="819" t="s">
        <v>1086</v>
      </c>
      <c r="H133" s="821" t="s">
        <v>1143</v>
      </c>
      <c r="I133" s="822">
        <v>1030</v>
      </c>
      <c r="J133" s="878">
        <v>14520</v>
      </c>
    </row>
    <row r="134" spans="1:10" ht="15.75" customHeight="1">
      <c r="A134" s="801"/>
      <c r="B134" s="877"/>
      <c r="C134" s="850" t="s">
        <v>1104</v>
      </c>
      <c r="D134" s="827">
        <v>1221</v>
      </c>
      <c r="E134" s="828">
        <v>3</v>
      </c>
      <c r="F134" s="829" t="s">
        <v>1144</v>
      </c>
      <c r="G134" s="828" t="s">
        <v>1089</v>
      </c>
      <c r="H134" s="830" t="s">
        <v>1145</v>
      </c>
      <c r="I134" s="831">
        <v>1031</v>
      </c>
      <c r="J134" s="879">
        <v>21780</v>
      </c>
    </row>
    <row r="135" spans="1:10" ht="15.75" customHeight="1">
      <c r="A135" s="801"/>
      <c r="B135" s="877"/>
      <c r="C135" s="850"/>
      <c r="D135" s="827">
        <v>1223</v>
      </c>
      <c r="E135" s="828">
        <v>3</v>
      </c>
      <c r="F135" s="829" t="s">
        <v>1144</v>
      </c>
      <c r="G135" s="828" t="s">
        <v>1089</v>
      </c>
      <c r="H135" s="830" t="s">
        <v>1146</v>
      </c>
      <c r="I135" s="831">
        <v>1033</v>
      </c>
      <c r="J135" s="879">
        <v>30360</v>
      </c>
    </row>
    <row r="136" spans="1:10" ht="15.75" customHeight="1">
      <c r="A136" s="801"/>
      <c r="B136" s="877"/>
      <c r="C136" s="850"/>
      <c r="D136" s="827">
        <v>1225</v>
      </c>
      <c r="E136" s="828">
        <v>3</v>
      </c>
      <c r="F136" s="829" t="s">
        <v>1144</v>
      </c>
      <c r="G136" s="828" t="s">
        <v>1089</v>
      </c>
      <c r="H136" s="830" t="s">
        <v>1147</v>
      </c>
      <c r="I136" s="831">
        <v>1035</v>
      </c>
      <c r="J136" s="879">
        <v>33000</v>
      </c>
    </row>
    <row r="137" spans="1:10" ht="18" customHeight="1">
      <c r="A137" s="801"/>
      <c r="B137" s="877"/>
      <c r="C137" s="850"/>
      <c r="D137" s="833">
        <v>1228</v>
      </c>
      <c r="E137" s="834">
        <v>3</v>
      </c>
      <c r="F137" s="835" t="s">
        <v>1144</v>
      </c>
      <c r="G137" s="834" t="s">
        <v>1089</v>
      </c>
      <c r="H137" s="851" t="s">
        <v>1148</v>
      </c>
      <c r="I137" s="852">
        <v>1038</v>
      </c>
      <c r="J137" s="841">
        <v>73490</v>
      </c>
    </row>
    <row r="138" spans="1:10" ht="20.25" customHeight="1">
      <c r="A138" s="801"/>
      <c r="B138" s="816" t="s">
        <v>1149</v>
      </c>
      <c r="C138" s="817" t="s">
        <v>1085</v>
      </c>
      <c r="D138" s="818"/>
      <c r="E138" s="819">
        <v>4</v>
      </c>
      <c r="F138" s="888">
        <v>352</v>
      </c>
      <c r="G138" s="819" t="s">
        <v>1086</v>
      </c>
      <c r="H138" s="821" t="s">
        <v>1143</v>
      </c>
      <c r="I138" s="822">
        <v>1030</v>
      </c>
      <c r="J138" s="880">
        <v>14520</v>
      </c>
    </row>
    <row r="139" spans="1:10" ht="15.75" customHeight="1">
      <c r="A139" s="801"/>
      <c r="B139" s="816"/>
      <c r="C139" s="826" t="s">
        <v>1100</v>
      </c>
      <c r="D139" s="827">
        <v>1221</v>
      </c>
      <c r="E139" s="828">
        <v>3</v>
      </c>
      <c r="F139" s="829" t="s">
        <v>346</v>
      </c>
      <c r="G139" s="828" t="s">
        <v>1089</v>
      </c>
      <c r="H139" s="830" t="s">
        <v>1145</v>
      </c>
      <c r="I139" s="831">
        <v>1031</v>
      </c>
      <c r="J139" s="879">
        <v>21780</v>
      </c>
    </row>
    <row r="140" spans="1:10" ht="15.75" customHeight="1">
      <c r="A140" s="801"/>
      <c r="B140" s="816"/>
      <c r="C140" s="826"/>
      <c r="D140" s="827">
        <v>1223</v>
      </c>
      <c r="E140" s="828">
        <v>3</v>
      </c>
      <c r="F140" s="829" t="s">
        <v>346</v>
      </c>
      <c r="G140" s="828" t="s">
        <v>1089</v>
      </c>
      <c r="H140" s="830" t="s">
        <v>1146</v>
      </c>
      <c r="I140" s="831">
        <v>1033</v>
      </c>
      <c r="J140" s="879">
        <v>30360</v>
      </c>
    </row>
    <row r="141" spans="1:10" ht="15.75" customHeight="1">
      <c r="A141" s="801"/>
      <c r="B141" s="816"/>
      <c r="C141" s="826"/>
      <c r="D141" s="827">
        <v>1225</v>
      </c>
      <c r="E141" s="828">
        <v>3</v>
      </c>
      <c r="F141" s="829" t="s">
        <v>346</v>
      </c>
      <c r="G141" s="828" t="s">
        <v>1089</v>
      </c>
      <c r="H141" s="830" t="s">
        <v>1147</v>
      </c>
      <c r="I141" s="831">
        <v>1035</v>
      </c>
      <c r="J141" s="879">
        <v>33000</v>
      </c>
    </row>
    <row r="142" spans="1:10" ht="15.75" customHeight="1">
      <c r="A142" s="801"/>
      <c r="B142" s="816"/>
      <c r="C142" s="826"/>
      <c r="D142" s="836">
        <v>1228</v>
      </c>
      <c r="E142" s="837">
        <v>3</v>
      </c>
      <c r="F142" s="838" t="s">
        <v>346</v>
      </c>
      <c r="G142" s="837" t="s">
        <v>1089</v>
      </c>
      <c r="H142" s="839" t="s">
        <v>1148</v>
      </c>
      <c r="I142" s="840">
        <v>1038</v>
      </c>
      <c r="J142" s="841">
        <v>73490</v>
      </c>
    </row>
    <row r="143" spans="1:10" ht="15.75" customHeight="1">
      <c r="A143" s="801"/>
      <c r="B143" s="842" t="s">
        <v>1150</v>
      </c>
      <c r="C143" s="843" t="s">
        <v>1085</v>
      </c>
      <c r="D143" s="844"/>
      <c r="E143" s="845">
        <v>4</v>
      </c>
      <c r="F143" s="846" t="s">
        <v>330</v>
      </c>
      <c r="G143" s="845" t="s">
        <v>1086</v>
      </c>
      <c r="H143" s="847" t="s">
        <v>1143</v>
      </c>
      <c r="I143" s="848">
        <v>1030</v>
      </c>
      <c r="J143" s="880">
        <v>14520</v>
      </c>
    </row>
    <row r="144" spans="1:10" ht="15.75" customHeight="1">
      <c r="A144" s="801"/>
      <c r="B144" s="842"/>
      <c r="C144" s="850" t="s">
        <v>1100</v>
      </c>
      <c r="D144" s="827">
        <v>1221</v>
      </c>
      <c r="E144" s="828">
        <v>3</v>
      </c>
      <c r="F144" s="829" t="s">
        <v>348</v>
      </c>
      <c r="G144" s="828" t="s">
        <v>1089</v>
      </c>
      <c r="H144" s="830" t="s">
        <v>1145</v>
      </c>
      <c r="I144" s="831">
        <v>1031</v>
      </c>
      <c r="J144" s="879">
        <v>21780</v>
      </c>
    </row>
    <row r="145" spans="1:10" ht="15.75" customHeight="1">
      <c r="A145" s="801"/>
      <c r="B145" s="842"/>
      <c r="C145" s="850"/>
      <c r="D145" s="827">
        <v>1223</v>
      </c>
      <c r="E145" s="828">
        <v>3</v>
      </c>
      <c r="F145" s="829" t="s">
        <v>348</v>
      </c>
      <c r="G145" s="828" t="s">
        <v>1089</v>
      </c>
      <c r="H145" s="830" t="s">
        <v>1146</v>
      </c>
      <c r="I145" s="831">
        <v>1033</v>
      </c>
      <c r="J145" s="879">
        <v>30360</v>
      </c>
    </row>
    <row r="146" spans="1:10" ht="15.75" customHeight="1">
      <c r="A146" s="801"/>
      <c r="B146" s="842"/>
      <c r="C146" s="850"/>
      <c r="D146" s="827">
        <v>1225</v>
      </c>
      <c r="E146" s="828">
        <v>3</v>
      </c>
      <c r="F146" s="829" t="s">
        <v>348</v>
      </c>
      <c r="G146" s="828" t="s">
        <v>1089</v>
      </c>
      <c r="H146" s="830" t="s">
        <v>1147</v>
      </c>
      <c r="I146" s="831">
        <v>1035</v>
      </c>
      <c r="J146" s="879">
        <v>33000</v>
      </c>
    </row>
    <row r="147" spans="1:10" ht="15.75" customHeight="1">
      <c r="A147" s="801"/>
      <c r="B147" s="842"/>
      <c r="C147" s="850"/>
      <c r="D147" s="833">
        <v>1228</v>
      </c>
      <c r="E147" s="834">
        <v>3</v>
      </c>
      <c r="F147" s="835" t="s">
        <v>348</v>
      </c>
      <c r="G147" s="834" t="s">
        <v>1089</v>
      </c>
      <c r="H147" s="851" t="s">
        <v>1148</v>
      </c>
      <c r="I147" s="852">
        <v>1038</v>
      </c>
      <c r="J147" s="841">
        <v>73490</v>
      </c>
    </row>
    <row r="148" spans="1:10" ht="15.75" customHeight="1">
      <c r="A148" s="801"/>
      <c r="B148" s="816" t="s">
        <v>1151</v>
      </c>
      <c r="C148" s="817" t="s">
        <v>1085</v>
      </c>
      <c r="D148" s="818"/>
      <c r="E148" s="819">
        <v>4</v>
      </c>
      <c r="F148" s="888" t="s">
        <v>332</v>
      </c>
      <c r="G148" s="819" t="s">
        <v>1086</v>
      </c>
      <c r="H148" s="821" t="s">
        <v>1143</v>
      </c>
      <c r="I148" s="822">
        <v>1030</v>
      </c>
      <c r="J148" s="880">
        <v>14520</v>
      </c>
    </row>
    <row r="149" spans="1:10" ht="15.75" customHeight="1">
      <c r="A149" s="801"/>
      <c r="B149" s="816"/>
      <c r="C149" s="826" t="s">
        <v>1100</v>
      </c>
      <c r="D149" s="827">
        <v>1221</v>
      </c>
      <c r="E149" s="828">
        <v>3</v>
      </c>
      <c r="F149" s="829" t="s">
        <v>350</v>
      </c>
      <c r="G149" s="828" t="s">
        <v>1089</v>
      </c>
      <c r="H149" s="830" t="s">
        <v>1145</v>
      </c>
      <c r="I149" s="831">
        <v>1031</v>
      </c>
      <c r="J149" s="879">
        <v>21780</v>
      </c>
    </row>
    <row r="150" spans="1:10" ht="15.75" customHeight="1">
      <c r="A150" s="801"/>
      <c r="B150" s="816"/>
      <c r="C150" s="826"/>
      <c r="D150" s="827">
        <v>1223</v>
      </c>
      <c r="E150" s="828">
        <v>3</v>
      </c>
      <c r="F150" s="829" t="s">
        <v>350</v>
      </c>
      <c r="G150" s="828" t="s">
        <v>1089</v>
      </c>
      <c r="H150" s="830" t="s">
        <v>1146</v>
      </c>
      <c r="I150" s="831">
        <v>1033</v>
      </c>
      <c r="J150" s="879">
        <v>30360</v>
      </c>
    </row>
    <row r="151" spans="1:10" ht="15.75" customHeight="1">
      <c r="A151" s="801"/>
      <c r="B151" s="816"/>
      <c r="C151" s="826"/>
      <c r="D151" s="827">
        <v>1225</v>
      </c>
      <c r="E151" s="828">
        <v>3</v>
      </c>
      <c r="F151" s="829" t="s">
        <v>350</v>
      </c>
      <c r="G151" s="828" t="s">
        <v>1089</v>
      </c>
      <c r="H151" s="830" t="s">
        <v>1147</v>
      </c>
      <c r="I151" s="831">
        <v>1035</v>
      </c>
      <c r="J151" s="879">
        <v>33000</v>
      </c>
    </row>
    <row r="152" spans="1:10" ht="15.75" customHeight="1">
      <c r="A152" s="801"/>
      <c r="B152" s="816"/>
      <c r="C152" s="826"/>
      <c r="D152" s="836">
        <v>1228</v>
      </c>
      <c r="E152" s="837">
        <v>3</v>
      </c>
      <c r="F152" s="838" t="s">
        <v>350</v>
      </c>
      <c r="G152" s="837" t="s">
        <v>1089</v>
      </c>
      <c r="H152" s="839" t="s">
        <v>1148</v>
      </c>
      <c r="I152" s="840">
        <v>1038</v>
      </c>
      <c r="J152" s="841">
        <v>73490</v>
      </c>
    </row>
    <row r="153" spans="1:10" ht="15.75" customHeight="1">
      <c r="A153" s="801"/>
      <c r="B153" s="842" t="s">
        <v>1152</v>
      </c>
      <c r="C153" s="843" t="s">
        <v>1085</v>
      </c>
      <c r="D153" s="844"/>
      <c r="E153" s="845">
        <v>4</v>
      </c>
      <c r="F153" s="853" t="s">
        <v>334</v>
      </c>
      <c r="G153" s="845" t="s">
        <v>1086</v>
      </c>
      <c r="H153" s="847" t="s">
        <v>1143</v>
      </c>
      <c r="I153" s="848">
        <v>1030</v>
      </c>
      <c r="J153" s="880">
        <v>14520</v>
      </c>
    </row>
    <row r="154" spans="1:10" ht="15.75" customHeight="1">
      <c r="A154" s="801"/>
      <c r="B154" s="842"/>
      <c r="C154" s="826" t="s">
        <v>1100</v>
      </c>
      <c r="D154" s="827">
        <v>1221</v>
      </c>
      <c r="E154" s="828">
        <v>3</v>
      </c>
      <c r="F154" s="829" t="s">
        <v>352</v>
      </c>
      <c r="G154" s="828" t="s">
        <v>1089</v>
      </c>
      <c r="H154" s="830" t="s">
        <v>1145</v>
      </c>
      <c r="I154" s="831">
        <v>1031</v>
      </c>
      <c r="J154" s="879">
        <v>21780</v>
      </c>
    </row>
    <row r="155" spans="1:10" ht="15.75" customHeight="1">
      <c r="A155" s="801"/>
      <c r="B155" s="842"/>
      <c r="C155" s="826"/>
      <c r="D155" s="827">
        <v>1223</v>
      </c>
      <c r="E155" s="828">
        <v>3</v>
      </c>
      <c r="F155" s="829" t="s">
        <v>352</v>
      </c>
      <c r="G155" s="828" t="s">
        <v>1089</v>
      </c>
      <c r="H155" s="830" t="s">
        <v>1146</v>
      </c>
      <c r="I155" s="831">
        <v>1033</v>
      </c>
      <c r="J155" s="879">
        <v>30360</v>
      </c>
    </row>
    <row r="156" spans="1:10" ht="15.75" customHeight="1">
      <c r="A156" s="801"/>
      <c r="B156" s="842"/>
      <c r="C156" s="826"/>
      <c r="D156" s="827">
        <v>1225</v>
      </c>
      <c r="E156" s="828">
        <v>3</v>
      </c>
      <c r="F156" s="829" t="s">
        <v>352</v>
      </c>
      <c r="G156" s="828" t="s">
        <v>1089</v>
      </c>
      <c r="H156" s="830" t="s">
        <v>1147</v>
      </c>
      <c r="I156" s="831">
        <v>1035</v>
      </c>
      <c r="J156" s="879">
        <v>33000</v>
      </c>
    </row>
    <row r="157" spans="1:10" ht="15.75" customHeight="1">
      <c r="A157" s="801"/>
      <c r="B157" s="842"/>
      <c r="C157" s="826"/>
      <c r="D157" s="833">
        <v>1228</v>
      </c>
      <c r="E157" s="834">
        <v>3</v>
      </c>
      <c r="F157" s="835" t="s">
        <v>352</v>
      </c>
      <c r="G157" s="834" t="s">
        <v>1089</v>
      </c>
      <c r="H157" s="851" t="s">
        <v>1148</v>
      </c>
      <c r="I157" s="852">
        <v>1038</v>
      </c>
      <c r="J157" s="841">
        <v>73490</v>
      </c>
    </row>
    <row r="158" spans="1:10" ht="15.75" customHeight="1">
      <c r="A158" s="801"/>
      <c r="B158" s="816" t="s">
        <v>1153</v>
      </c>
      <c r="C158" s="817" t="s">
        <v>1085</v>
      </c>
      <c r="D158" s="818"/>
      <c r="E158" s="819">
        <v>4</v>
      </c>
      <c r="F158" s="820" t="s">
        <v>336</v>
      </c>
      <c r="G158" s="819" t="s">
        <v>1086</v>
      </c>
      <c r="H158" s="821" t="s">
        <v>1143</v>
      </c>
      <c r="I158" s="822">
        <v>1030</v>
      </c>
      <c r="J158" s="880">
        <v>14520</v>
      </c>
    </row>
    <row r="159" spans="1:10" ht="15.75" customHeight="1">
      <c r="A159" s="801"/>
      <c r="B159" s="816"/>
      <c r="C159" s="826" t="s">
        <v>1104</v>
      </c>
      <c r="D159" s="827">
        <v>1221</v>
      </c>
      <c r="E159" s="828">
        <v>3</v>
      </c>
      <c r="F159" s="829" t="s">
        <v>354</v>
      </c>
      <c r="G159" s="828" t="s">
        <v>1089</v>
      </c>
      <c r="H159" s="830" t="s">
        <v>1145</v>
      </c>
      <c r="I159" s="831">
        <v>1031</v>
      </c>
      <c r="J159" s="879">
        <v>21780</v>
      </c>
    </row>
    <row r="160" spans="1:10" ht="15.75" customHeight="1">
      <c r="A160" s="801"/>
      <c r="B160" s="816"/>
      <c r="C160" s="826"/>
      <c r="D160" s="827">
        <v>1223</v>
      </c>
      <c r="E160" s="828">
        <v>3</v>
      </c>
      <c r="F160" s="829" t="s">
        <v>354</v>
      </c>
      <c r="G160" s="828" t="s">
        <v>1089</v>
      </c>
      <c r="H160" s="830" t="s">
        <v>1146</v>
      </c>
      <c r="I160" s="831">
        <v>1033</v>
      </c>
      <c r="J160" s="879">
        <v>30360</v>
      </c>
    </row>
    <row r="161" spans="1:10" ht="15.75" customHeight="1">
      <c r="A161" s="801"/>
      <c r="B161" s="816"/>
      <c r="C161" s="826"/>
      <c r="D161" s="827">
        <v>1225</v>
      </c>
      <c r="E161" s="828">
        <v>3</v>
      </c>
      <c r="F161" s="829" t="s">
        <v>354</v>
      </c>
      <c r="G161" s="828" t="s">
        <v>1089</v>
      </c>
      <c r="H161" s="830" t="s">
        <v>1147</v>
      </c>
      <c r="I161" s="831">
        <v>1035</v>
      </c>
      <c r="J161" s="879">
        <v>33000</v>
      </c>
    </row>
    <row r="162" spans="1:10" ht="15.75" customHeight="1">
      <c r="A162" s="801"/>
      <c r="B162" s="816"/>
      <c r="C162" s="826"/>
      <c r="D162" s="836">
        <v>1228</v>
      </c>
      <c r="E162" s="837">
        <v>3</v>
      </c>
      <c r="F162" s="838" t="s">
        <v>354</v>
      </c>
      <c r="G162" s="837" t="s">
        <v>1089</v>
      </c>
      <c r="H162" s="839" t="s">
        <v>1148</v>
      </c>
      <c r="I162" s="840">
        <v>1038</v>
      </c>
      <c r="J162" s="841">
        <v>73490</v>
      </c>
    </row>
    <row r="163" spans="1:10" ht="15.75" customHeight="1">
      <c r="A163" s="801"/>
      <c r="B163" s="842" t="s">
        <v>1154</v>
      </c>
      <c r="C163" s="843" t="s">
        <v>1085</v>
      </c>
      <c r="D163" s="844"/>
      <c r="E163" s="845">
        <v>4</v>
      </c>
      <c r="F163" s="853" t="s">
        <v>338</v>
      </c>
      <c r="G163" s="845" t="s">
        <v>1086</v>
      </c>
      <c r="H163" s="847" t="s">
        <v>1143</v>
      </c>
      <c r="I163" s="848">
        <v>1030</v>
      </c>
      <c r="J163" s="880">
        <v>14520</v>
      </c>
    </row>
    <row r="164" spans="1:10" ht="15.75" customHeight="1">
      <c r="A164" s="801"/>
      <c r="B164" s="842"/>
      <c r="C164" s="850" t="s">
        <v>1100</v>
      </c>
      <c r="D164" s="827">
        <v>1221</v>
      </c>
      <c r="E164" s="828">
        <v>3</v>
      </c>
      <c r="F164" s="829" t="s">
        <v>356</v>
      </c>
      <c r="G164" s="828" t="s">
        <v>1089</v>
      </c>
      <c r="H164" s="830" t="s">
        <v>1145</v>
      </c>
      <c r="I164" s="831">
        <v>1031</v>
      </c>
      <c r="J164" s="879">
        <v>21780</v>
      </c>
    </row>
    <row r="165" spans="1:10" ht="15.75" customHeight="1">
      <c r="A165" s="801"/>
      <c r="B165" s="842"/>
      <c r="C165" s="850"/>
      <c r="D165" s="827">
        <v>1223</v>
      </c>
      <c r="E165" s="828">
        <v>3</v>
      </c>
      <c r="F165" s="829" t="s">
        <v>356</v>
      </c>
      <c r="G165" s="828" t="s">
        <v>1089</v>
      </c>
      <c r="H165" s="830" t="s">
        <v>1146</v>
      </c>
      <c r="I165" s="831">
        <v>1033</v>
      </c>
      <c r="J165" s="879">
        <v>30360</v>
      </c>
    </row>
    <row r="166" spans="1:10" ht="15.75" customHeight="1">
      <c r="A166" s="801"/>
      <c r="B166" s="842"/>
      <c r="C166" s="850"/>
      <c r="D166" s="827">
        <v>1225</v>
      </c>
      <c r="E166" s="828">
        <v>3</v>
      </c>
      <c r="F166" s="829" t="s">
        <v>356</v>
      </c>
      <c r="G166" s="828" t="s">
        <v>1089</v>
      </c>
      <c r="H166" s="830" t="s">
        <v>1147</v>
      </c>
      <c r="I166" s="831">
        <v>1035</v>
      </c>
      <c r="J166" s="879">
        <v>33000</v>
      </c>
    </row>
    <row r="167" spans="1:10" ht="15.75" customHeight="1">
      <c r="A167" s="801"/>
      <c r="B167" s="842"/>
      <c r="C167" s="850"/>
      <c r="D167" s="833">
        <v>1228</v>
      </c>
      <c r="E167" s="834">
        <v>3</v>
      </c>
      <c r="F167" s="835" t="s">
        <v>356</v>
      </c>
      <c r="G167" s="834" t="s">
        <v>1089</v>
      </c>
      <c r="H167" s="851" t="s">
        <v>1148</v>
      </c>
      <c r="I167" s="852">
        <v>1038</v>
      </c>
      <c r="J167" s="841">
        <v>73490</v>
      </c>
    </row>
    <row r="168" spans="1:10" ht="15.75" customHeight="1">
      <c r="A168" s="801"/>
      <c r="B168" s="816" t="s">
        <v>1155</v>
      </c>
      <c r="C168" s="817" t="s">
        <v>1085</v>
      </c>
      <c r="D168" s="818"/>
      <c r="E168" s="819">
        <v>4</v>
      </c>
      <c r="F168" s="820" t="s">
        <v>340</v>
      </c>
      <c r="G168" s="819" t="s">
        <v>1086</v>
      </c>
      <c r="H168" s="821" t="s">
        <v>1143</v>
      </c>
      <c r="I168" s="822">
        <v>1030</v>
      </c>
      <c r="J168" s="880">
        <v>14520</v>
      </c>
    </row>
    <row r="169" spans="1:10" ht="15.75" customHeight="1">
      <c r="A169" s="801"/>
      <c r="B169" s="816"/>
      <c r="C169" s="826" t="s">
        <v>1100</v>
      </c>
      <c r="D169" s="827">
        <v>1221</v>
      </c>
      <c r="E169" s="828">
        <v>3</v>
      </c>
      <c r="F169" s="829" t="s">
        <v>358</v>
      </c>
      <c r="G169" s="828" t="s">
        <v>1089</v>
      </c>
      <c r="H169" s="830" t="s">
        <v>1145</v>
      </c>
      <c r="I169" s="831">
        <v>1031</v>
      </c>
      <c r="J169" s="879">
        <v>21780</v>
      </c>
    </row>
    <row r="170" spans="1:10" ht="15.75" customHeight="1">
      <c r="A170" s="801"/>
      <c r="B170" s="816"/>
      <c r="C170" s="826"/>
      <c r="D170" s="827">
        <v>1223</v>
      </c>
      <c r="E170" s="828">
        <v>3</v>
      </c>
      <c r="F170" s="829" t="s">
        <v>358</v>
      </c>
      <c r="G170" s="828" t="s">
        <v>1089</v>
      </c>
      <c r="H170" s="830" t="s">
        <v>1146</v>
      </c>
      <c r="I170" s="831">
        <v>1033</v>
      </c>
      <c r="J170" s="879">
        <v>30360</v>
      </c>
    </row>
    <row r="171" spans="1:10" ht="15.75" customHeight="1">
      <c r="A171" s="801"/>
      <c r="B171" s="816"/>
      <c r="C171" s="826"/>
      <c r="D171" s="827">
        <v>1225</v>
      </c>
      <c r="E171" s="828">
        <v>3</v>
      </c>
      <c r="F171" s="829" t="s">
        <v>358</v>
      </c>
      <c r="G171" s="828" t="s">
        <v>1089</v>
      </c>
      <c r="H171" s="830" t="s">
        <v>1147</v>
      </c>
      <c r="I171" s="831">
        <v>1035</v>
      </c>
      <c r="J171" s="879">
        <v>33000</v>
      </c>
    </row>
    <row r="172" spans="1:10" ht="15.75" customHeight="1">
      <c r="A172" s="801"/>
      <c r="B172" s="816"/>
      <c r="C172" s="826"/>
      <c r="D172" s="836">
        <v>1228</v>
      </c>
      <c r="E172" s="837">
        <v>3</v>
      </c>
      <c r="F172" s="838" t="s">
        <v>358</v>
      </c>
      <c r="G172" s="837" t="s">
        <v>1089</v>
      </c>
      <c r="H172" s="839" t="s">
        <v>1148</v>
      </c>
      <c r="I172" s="840">
        <v>1038</v>
      </c>
      <c r="J172" s="841">
        <v>73490</v>
      </c>
    </row>
    <row r="173" spans="1:11" s="785" customFormat="1" ht="21" customHeight="1">
      <c r="A173" s="809" t="s">
        <v>399</v>
      </c>
      <c r="B173" s="881"/>
      <c r="C173" s="882"/>
      <c r="D173" s="883"/>
      <c r="E173" s="884"/>
      <c r="F173" s="885"/>
      <c r="G173" s="884"/>
      <c r="H173" s="886"/>
      <c r="I173" s="887"/>
      <c r="J173" s="808"/>
      <c r="K173" s="784"/>
    </row>
    <row r="174" spans="1:10" ht="17.25" customHeight="1">
      <c r="A174" s="801"/>
      <c r="B174" s="889" t="s">
        <v>1156</v>
      </c>
      <c r="C174" s="817" t="s">
        <v>1085</v>
      </c>
      <c r="D174" s="818"/>
      <c r="E174" s="819">
        <v>4</v>
      </c>
      <c r="F174" s="820" t="s">
        <v>400</v>
      </c>
      <c r="G174" s="819" t="s">
        <v>1086</v>
      </c>
      <c r="H174" s="821" t="s">
        <v>1157</v>
      </c>
      <c r="I174" s="822">
        <v>1040</v>
      </c>
      <c r="J174" s="878">
        <v>11880</v>
      </c>
    </row>
    <row r="175" spans="1:10" ht="28.5" customHeight="1">
      <c r="A175" s="801"/>
      <c r="B175" s="889"/>
      <c r="C175" s="890" t="s">
        <v>1104</v>
      </c>
      <c r="D175" s="827">
        <v>1221</v>
      </c>
      <c r="E175" s="828">
        <v>3</v>
      </c>
      <c r="F175" s="829" t="s">
        <v>415</v>
      </c>
      <c r="G175" s="828" t="s">
        <v>1089</v>
      </c>
      <c r="H175" s="830" t="s">
        <v>1158</v>
      </c>
      <c r="I175" s="831">
        <v>1041</v>
      </c>
      <c r="J175" s="841">
        <v>22420</v>
      </c>
    </row>
    <row r="176" spans="1:10" ht="17.25" customHeight="1">
      <c r="A176" s="801"/>
      <c r="B176" s="889" t="s">
        <v>1159</v>
      </c>
      <c r="C176" s="891" t="s">
        <v>1085</v>
      </c>
      <c r="D176" s="818"/>
      <c r="E176" s="819">
        <v>4</v>
      </c>
      <c r="F176" s="820" t="s">
        <v>1160</v>
      </c>
      <c r="G176" s="819" t="s">
        <v>1086</v>
      </c>
      <c r="H176" s="821" t="s">
        <v>1157</v>
      </c>
      <c r="I176" s="822">
        <v>1040</v>
      </c>
      <c r="J176" s="880">
        <v>11880</v>
      </c>
    </row>
    <row r="177" spans="1:10" ht="27.75" customHeight="1">
      <c r="A177" s="801"/>
      <c r="B177" s="889"/>
      <c r="C177" s="890" t="s">
        <v>1104</v>
      </c>
      <c r="D177" s="827">
        <v>1221</v>
      </c>
      <c r="E177" s="828">
        <v>3</v>
      </c>
      <c r="F177" s="829" t="s">
        <v>1161</v>
      </c>
      <c r="G177" s="828" t="s">
        <v>1089</v>
      </c>
      <c r="H177" s="830" t="s">
        <v>1158</v>
      </c>
      <c r="I177" s="831">
        <v>1041</v>
      </c>
      <c r="J177" s="879">
        <v>22420</v>
      </c>
    </row>
    <row r="178" spans="1:10" ht="15.75" customHeight="1">
      <c r="A178" s="801"/>
      <c r="B178" s="892" t="s">
        <v>1162</v>
      </c>
      <c r="C178" s="893" t="s">
        <v>1085</v>
      </c>
      <c r="D178" s="844"/>
      <c r="E178" s="845">
        <v>4</v>
      </c>
      <c r="F178" s="853" t="s">
        <v>1163</v>
      </c>
      <c r="G178" s="845" t="s">
        <v>1086</v>
      </c>
      <c r="H178" s="847" t="s">
        <v>1157</v>
      </c>
      <c r="I178" s="848">
        <v>1040</v>
      </c>
      <c r="J178" s="879">
        <v>11880</v>
      </c>
    </row>
    <row r="179" spans="1:10" ht="23.25" customHeight="1">
      <c r="A179" s="801"/>
      <c r="B179" s="892"/>
      <c r="C179" s="894" t="s">
        <v>1100</v>
      </c>
      <c r="D179" s="827">
        <v>1221</v>
      </c>
      <c r="E179" s="828">
        <v>3</v>
      </c>
      <c r="F179" s="829" t="s">
        <v>1164</v>
      </c>
      <c r="G179" s="828" t="s">
        <v>1089</v>
      </c>
      <c r="H179" s="830" t="s">
        <v>1158</v>
      </c>
      <c r="I179" s="831">
        <v>1041</v>
      </c>
      <c r="J179" s="841">
        <v>22420</v>
      </c>
    </row>
    <row r="180" spans="1:10" ht="17.25" customHeight="1">
      <c r="A180" s="801"/>
      <c r="B180" s="889" t="s">
        <v>1165</v>
      </c>
      <c r="C180" s="891" t="s">
        <v>1085</v>
      </c>
      <c r="D180" s="818"/>
      <c r="E180" s="819">
        <v>4</v>
      </c>
      <c r="F180" s="820" t="s">
        <v>1166</v>
      </c>
      <c r="G180" s="819" t="s">
        <v>1086</v>
      </c>
      <c r="H180" s="821" t="s">
        <v>1157</v>
      </c>
      <c r="I180" s="822">
        <v>1040</v>
      </c>
      <c r="J180" s="880">
        <v>11880</v>
      </c>
    </row>
    <row r="181" spans="1:10" ht="26.25" customHeight="1">
      <c r="A181" s="801"/>
      <c r="B181" s="889"/>
      <c r="C181" s="894" t="s">
        <v>1104</v>
      </c>
      <c r="D181" s="827">
        <v>1221</v>
      </c>
      <c r="E181" s="828">
        <v>3</v>
      </c>
      <c r="F181" s="829" t="s">
        <v>1167</v>
      </c>
      <c r="G181" s="828" t="s">
        <v>1089</v>
      </c>
      <c r="H181" s="830" t="s">
        <v>1158</v>
      </c>
      <c r="I181" s="831">
        <v>1041</v>
      </c>
      <c r="J181" s="879">
        <v>22420</v>
      </c>
    </row>
    <row r="182" spans="1:10" ht="17.25" customHeight="1">
      <c r="A182" s="801"/>
      <c r="B182" s="892" t="s">
        <v>1168</v>
      </c>
      <c r="C182" s="893" t="s">
        <v>1085</v>
      </c>
      <c r="D182" s="844"/>
      <c r="E182" s="845">
        <v>4</v>
      </c>
      <c r="F182" s="853" t="s">
        <v>405</v>
      </c>
      <c r="G182" s="845" t="s">
        <v>1086</v>
      </c>
      <c r="H182" s="847" t="s">
        <v>1157</v>
      </c>
      <c r="I182" s="848">
        <v>1040</v>
      </c>
      <c r="J182" s="879">
        <v>11880</v>
      </c>
    </row>
    <row r="183" spans="1:10" ht="29.25" customHeight="1">
      <c r="A183" s="801"/>
      <c r="B183" s="892"/>
      <c r="C183" s="894" t="s">
        <v>1100</v>
      </c>
      <c r="D183" s="827">
        <v>1221</v>
      </c>
      <c r="E183" s="828">
        <v>3</v>
      </c>
      <c r="F183" s="829" t="s">
        <v>420</v>
      </c>
      <c r="G183" s="828" t="s">
        <v>1089</v>
      </c>
      <c r="H183" s="830" t="s">
        <v>1158</v>
      </c>
      <c r="I183" s="831">
        <v>1041</v>
      </c>
      <c r="J183" s="879">
        <v>22420</v>
      </c>
    </row>
    <row r="184" spans="1:10" ht="17.25" customHeight="1">
      <c r="A184" s="801"/>
      <c r="B184" s="895" t="s">
        <v>1169</v>
      </c>
      <c r="C184" s="896" t="s">
        <v>1085</v>
      </c>
      <c r="D184" s="827"/>
      <c r="E184" s="828">
        <v>4</v>
      </c>
      <c r="F184" s="829" t="s">
        <v>407</v>
      </c>
      <c r="G184" s="828" t="s">
        <v>1086</v>
      </c>
      <c r="H184" s="830" t="s">
        <v>1157</v>
      </c>
      <c r="I184" s="831">
        <v>1040</v>
      </c>
      <c r="J184" s="879">
        <v>11880</v>
      </c>
    </row>
    <row r="185" spans="1:10" ht="27" customHeight="1">
      <c r="A185" s="801"/>
      <c r="B185" s="895"/>
      <c r="C185" s="894" t="s">
        <v>1100</v>
      </c>
      <c r="D185" s="827">
        <v>1221</v>
      </c>
      <c r="E185" s="828">
        <v>3</v>
      </c>
      <c r="F185" s="829" t="s">
        <v>422</v>
      </c>
      <c r="G185" s="828" t="s">
        <v>1089</v>
      </c>
      <c r="H185" s="830" t="s">
        <v>1158</v>
      </c>
      <c r="I185" s="831">
        <v>1041</v>
      </c>
      <c r="J185" s="879">
        <v>22420</v>
      </c>
    </row>
    <row r="186" spans="1:10" ht="17.25" customHeight="1">
      <c r="A186" s="801"/>
      <c r="B186" s="895" t="s">
        <v>1170</v>
      </c>
      <c r="C186" s="896" t="s">
        <v>1085</v>
      </c>
      <c r="D186" s="827"/>
      <c r="E186" s="828">
        <v>4</v>
      </c>
      <c r="F186" s="829" t="s">
        <v>409</v>
      </c>
      <c r="G186" s="828" t="s">
        <v>1086</v>
      </c>
      <c r="H186" s="830" t="s">
        <v>1157</v>
      </c>
      <c r="I186" s="831">
        <v>1040</v>
      </c>
      <c r="J186" s="879">
        <v>11880</v>
      </c>
    </row>
    <row r="187" spans="1:10" ht="29.25" customHeight="1">
      <c r="A187" s="801"/>
      <c r="B187" s="895"/>
      <c r="C187" s="894" t="s">
        <v>1100</v>
      </c>
      <c r="D187" s="827">
        <v>1221</v>
      </c>
      <c r="E187" s="828">
        <v>3</v>
      </c>
      <c r="F187" s="829" t="s">
        <v>424</v>
      </c>
      <c r="G187" s="828" t="s">
        <v>1089</v>
      </c>
      <c r="H187" s="830" t="s">
        <v>1158</v>
      </c>
      <c r="I187" s="831">
        <v>1041</v>
      </c>
      <c r="J187" s="879">
        <v>22420</v>
      </c>
    </row>
    <row r="188" spans="1:10" ht="25.5" customHeight="1">
      <c r="A188" s="801"/>
      <c r="B188" s="895" t="s">
        <v>1171</v>
      </c>
      <c r="C188" s="896" t="s">
        <v>1085</v>
      </c>
      <c r="D188" s="827"/>
      <c r="E188" s="828">
        <v>4</v>
      </c>
      <c r="F188" s="829" t="s">
        <v>411</v>
      </c>
      <c r="G188" s="828" t="s">
        <v>1086</v>
      </c>
      <c r="H188" s="830" t="s">
        <v>1157</v>
      </c>
      <c r="I188" s="831">
        <v>1040</v>
      </c>
      <c r="J188" s="879">
        <v>11880</v>
      </c>
    </row>
    <row r="189" spans="1:10" ht="29.25" customHeight="1">
      <c r="A189" s="801"/>
      <c r="B189" s="895"/>
      <c r="C189" s="894" t="s">
        <v>1100</v>
      </c>
      <c r="D189" s="827">
        <v>1221</v>
      </c>
      <c r="E189" s="828">
        <v>3</v>
      </c>
      <c r="F189" s="829" t="s">
        <v>426</v>
      </c>
      <c r="G189" s="828" t="s">
        <v>1089</v>
      </c>
      <c r="H189" s="830" t="s">
        <v>1158</v>
      </c>
      <c r="I189" s="831">
        <v>1041</v>
      </c>
      <c r="J189" s="841">
        <v>22420</v>
      </c>
    </row>
    <row r="190" spans="1:11" s="785" customFormat="1" ht="21" customHeight="1">
      <c r="A190" s="809" t="s">
        <v>429</v>
      </c>
      <c r="B190" s="881"/>
      <c r="C190" s="897"/>
      <c r="D190" s="883"/>
      <c r="E190" s="884"/>
      <c r="F190" s="885"/>
      <c r="G190" s="884"/>
      <c r="H190" s="886"/>
      <c r="I190" s="887"/>
      <c r="J190" s="808"/>
      <c r="K190" s="784"/>
    </row>
    <row r="191" spans="1:10" ht="15.75" customHeight="1">
      <c r="A191" s="801"/>
      <c r="B191" s="889" t="s">
        <v>1172</v>
      </c>
      <c r="C191" s="891" t="s">
        <v>1085</v>
      </c>
      <c r="D191" s="818"/>
      <c r="E191" s="819">
        <v>4</v>
      </c>
      <c r="F191" s="820" t="s">
        <v>430</v>
      </c>
      <c r="G191" s="819" t="s">
        <v>1086</v>
      </c>
      <c r="H191" s="821" t="s">
        <v>1173</v>
      </c>
      <c r="I191" s="822">
        <v>1050</v>
      </c>
      <c r="J191" s="878">
        <v>14520</v>
      </c>
    </row>
    <row r="192" spans="1:10" ht="30.75" customHeight="1">
      <c r="A192" s="801"/>
      <c r="B192" s="889"/>
      <c r="C192" s="894" t="s">
        <v>1100</v>
      </c>
      <c r="D192" s="827">
        <v>1221</v>
      </c>
      <c r="E192" s="828">
        <v>3</v>
      </c>
      <c r="F192" s="829" t="s">
        <v>448</v>
      </c>
      <c r="G192" s="828" t="s">
        <v>1089</v>
      </c>
      <c r="H192" s="830" t="s">
        <v>1174</v>
      </c>
      <c r="I192" s="831">
        <v>1051</v>
      </c>
      <c r="J192" s="879">
        <v>25060</v>
      </c>
    </row>
    <row r="193" spans="1:10" ht="15.75" customHeight="1">
      <c r="A193" s="801"/>
      <c r="B193" s="895" t="s">
        <v>1175</v>
      </c>
      <c r="C193" s="896" t="s">
        <v>1085</v>
      </c>
      <c r="D193" s="827"/>
      <c r="E193" s="828">
        <v>4</v>
      </c>
      <c r="F193" s="829" t="s">
        <v>432</v>
      </c>
      <c r="G193" s="828" t="s">
        <v>1086</v>
      </c>
      <c r="H193" s="830" t="s">
        <v>1173</v>
      </c>
      <c r="I193" s="831">
        <v>1050</v>
      </c>
      <c r="J193" s="879">
        <v>14520</v>
      </c>
    </row>
    <row r="194" spans="1:10" ht="30" customHeight="1">
      <c r="A194" s="801"/>
      <c r="B194" s="895"/>
      <c r="C194" s="894" t="s">
        <v>1100</v>
      </c>
      <c r="D194" s="827">
        <v>1221</v>
      </c>
      <c r="E194" s="828">
        <v>3</v>
      </c>
      <c r="F194" s="829" t="s">
        <v>452</v>
      </c>
      <c r="G194" s="828" t="s">
        <v>1089</v>
      </c>
      <c r="H194" s="830" t="s">
        <v>1174</v>
      </c>
      <c r="I194" s="831">
        <v>1051</v>
      </c>
      <c r="J194" s="879">
        <v>25060</v>
      </c>
    </row>
    <row r="195" spans="1:10" ht="22.5" customHeight="1">
      <c r="A195" s="801"/>
      <c r="B195" s="895" t="s">
        <v>1176</v>
      </c>
      <c r="C195" s="896" t="s">
        <v>1085</v>
      </c>
      <c r="D195" s="827"/>
      <c r="E195" s="828">
        <v>4</v>
      </c>
      <c r="F195" s="829" t="s">
        <v>434</v>
      </c>
      <c r="G195" s="828" t="s">
        <v>1086</v>
      </c>
      <c r="H195" s="830" t="s">
        <v>1173</v>
      </c>
      <c r="I195" s="831">
        <v>1050</v>
      </c>
      <c r="J195" s="879">
        <v>14520</v>
      </c>
    </row>
    <row r="196" spans="1:10" ht="27.75" customHeight="1">
      <c r="A196" s="801"/>
      <c r="B196" s="895"/>
      <c r="C196" s="894" t="s">
        <v>1100</v>
      </c>
      <c r="D196" s="827">
        <v>1221</v>
      </c>
      <c r="E196" s="828">
        <v>3</v>
      </c>
      <c r="F196" s="829" t="s">
        <v>450</v>
      </c>
      <c r="G196" s="828" t="s">
        <v>1089</v>
      </c>
      <c r="H196" s="830" t="s">
        <v>1174</v>
      </c>
      <c r="I196" s="831">
        <v>1051</v>
      </c>
      <c r="J196" s="879">
        <v>25060</v>
      </c>
    </row>
    <row r="197" spans="1:10" ht="15.75" customHeight="1">
      <c r="A197" s="801"/>
      <c r="B197" s="895" t="s">
        <v>1177</v>
      </c>
      <c r="C197" s="896" t="s">
        <v>1085</v>
      </c>
      <c r="D197" s="827"/>
      <c r="E197" s="828">
        <v>4</v>
      </c>
      <c r="F197" s="829" t="s">
        <v>436</v>
      </c>
      <c r="G197" s="828" t="s">
        <v>1086</v>
      </c>
      <c r="H197" s="830" t="s">
        <v>1173</v>
      </c>
      <c r="I197" s="831">
        <v>1050</v>
      </c>
      <c r="J197" s="879">
        <v>14520</v>
      </c>
    </row>
    <row r="198" spans="1:10" ht="28.5" customHeight="1">
      <c r="A198" s="801"/>
      <c r="B198" s="895"/>
      <c r="C198" s="894" t="s">
        <v>1088</v>
      </c>
      <c r="D198" s="827">
        <v>1221</v>
      </c>
      <c r="E198" s="828">
        <v>3</v>
      </c>
      <c r="F198" s="829" t="s">
        <v>454</v>
      </c>
      <c r="G198" s="828" t="s">
        <v>1089</v>
      </c>
      <c r="H198" s="830" t="s">
        <v>1174</v>
      </c>
      <c r="I198" s="831">
        <v>1051</v>
      </c>
      <c r="J198" s="879">
        <v>25060</v>
      </c>
    </row>
    <row r="199" spans="1:10" ht="15.75" customHeight="1">
      <c r="A199" s="801"/>
      <c r="B199" s="895" t="s">
        <v>1178</v>
      </c>
      <c r="C199" s="896" t="s">
        <v>1085</v>
      </c>
      <c r="D199" s="827"/>
      <c r="E199" s="828">
        <v>4</v>
      </c>
      <c r="F199" s="829" t="s">
        <v>438</v>
      </c>
      <c r="G199" s="828" t="s">
        <v>1086</v>
      </c>
      <c r="H199" s="830" t="s">
        <v>1173</v>
      </c>
      <c r="I199" s="831">
        <v>1050</v>
      </c>
      <c r="J199" s="879">
        <v>14520</v>
      </c>
    </row>
    <row r="200" spans="1:10" ht="23.25" customHeight="1">
      <c r="A200" s="801"/>
      <c r="B200" s="895"/>
      <c r="C200" s="894" t="s">
        <v>1104</v>
      </c>
      <c r="D200" s="827">
        <v>1221</v>
      </c>
      <c r="E200" s="828">
        <v>3</v>
      </c>
      <c r="F200" s="829" t="s">
        <v>456</v>
      </c>
      <c r="G200" s="828" t="s">
        <v>1089</v>
      </c>
      <c r="H200" s="830" t="s">
        <v>1174</v>
      </c>
      <c r="I200" s="831">
        <v>1051</v>
      </c>
      <c r="J200" s="879">
        <v>25060</v>
      </c>
    </row>
    <row r="201" spans="1:10" ht="17.25" customHeight="1">
      <c r="A201" s="801"/>
      <c r="B201" s="895" t="s">
        <v>1179</v>
      </c>
      <c r="C201" s="896" t="s">
        <v>1085</v>
      </c>
      <c r="D201" s="827"/>
      <c r="E201" s="828">
        <v>4</v>
      </c>
      <c r="F201" s="829" t="s">
        <v>440</v>
      </c>
      <c r="G201" s="828" t="s">
        <v>1086</v>
      </c>
      <c r="H201" s="830" t="s">
        <v>1173</v>
      </c>
      <c r="I201" s="831">
        <v>1050</v>
      </c>
      <c r="J201" s="879">
        <v>14520</v>
      </c>
    </row>
    <row r="202" spans="1:10" ht="24.75" customHeight="1">
      <c r="A202" s="801"/>
      <c r="B202" s="895"/>
      <c r="C202" s="894" t="s">
        <v>1100</v>
      </c>
      <c r="D202" s="827">
        <v>1221</v>
      </c>
      <c r="E202" s="828">
        <v>3</v>
      </c>
      <c r="F202" s="829" t="s">
        <v>458</v>
      </c>
      <c r="G202" s="828" t="s">
        <v>1089</v>
      </c>
      <c r="H202" s="830" t="s">
        <v>1174</v>
      </c>
      <c r="I202" s="831">
        <v>1051</v>
      </c>
      <c r="J202" s="879">
        <v>25060</v>
      </c>
    </row>
    <row r="203" spans="1:10" ht="15.75" customHeight="1">
      <c r="A203" s="801"/>
      <c r="B203" s="895" t="s">
        <v>1180</v>
      </c>
      <c r="C203" s="896" t="s">
        <v>1085</v>
      </c>
      <c r="D203" s="827"/>
      <c r="E203" s="828">
        <v>4</v>
      </c>
      <c r="F203" s="829" t="s">
        <v>442</v>
      </c>
      <c r="G203" s="828" t="s">
        <v>1086</v>
      </c>
      <c r="H203" s="830" t="s">
        <v>1173</v>
      </c>
      <c r="I203" s="831">
        <v>1050</v>
      </c>
      <c r="J203" s="879">
        <v>14520</v>
      </c>
    </row>
    <row r="204" spans="1:10" ht="28.5" customHeight="1">
      <c r="A204" s="801"/>
      <c r="B204" s="895"/>
      <c r="C204" s="894" t="s">
        <v>1100</v>
      </c>
      <c r="D204" s="827">
        <v>1221</v>
      </c>
      <c r="E204" s="828">
        <v>3</v>
      </c>
      <c r="F204" s="829" t="s">
        <v>460</v>
      </c>
      <c r="G204" s="828" t="s">
        <v>1089</v>
      </c>
      <c r="H204" s="830" t="s">
        <v>1174</v>
      </c>
      <c r="I204" s="831">
        <v>1051</v>
      </c>
      <c r="J204" s="879">
        <v>25060</v>
      </c>
    </row>
    <row r="205" spans="1:10" ht="16.5" customHeight="1">
      <c r="A205" s="801"/>
      <c r="B205" s="895" t="s">
        <v>1181</v>
      </c>
      <c r="C205" s="896" t="s">
        <v>1085</v>
      </c>
      <c r="D205" s="827"/>
      <c r="E205" s="828">
        <v>4</v>
      </c>
      <c r="F205" s="829" t="s">
        <v>444</v>
      </c>
      <c r="G205" s="828" t="s">
        <v>1086</v>
      </c>
      <c r="H205" s="830" t="s">
        <v>1173</v>
      </c>
      <c r="I205" s="831">
        <v>1050</v>
      </c>
      <c r="J205" s="879">
        <v>14520</v>
      </c>
    </row>
    <row r="206" spans="1:10" ht="30" customHeight="1">
      <c r="A206" s="801"/>
      <c r="B206" s="895"/>
      <c r="C206" s="894" t="s">
        <v>1100</v>
      </c>
      <c r="D206" s="827">
        <v>1221</v>
      </c>
      <c r="E206" s="828">
        <v>3</v>
      </c>
      <c r="F206" s="829" t="s">
        <v>462</v>
      </c>
      <c r="G206" s="828" t="s">
        <v>1089</v>
      </c>
      <c r="H206" s="830" t="s">
        <v>1174</v>
      </c>
      <c r="I206" s="831">
        <v>1051</v>
      </c>
      <c r="J206" s="841">
        <v>25060</v>
      </c>
    </row>
    <row r="207" spans="1:10" ht="21" customHeight="1">
      <c r="A207" s="809" t="s">
        <v>1182</v>
      </c>
      <c r="B207" s="881"/>
      <c r="C207" s="898"/>
      <c r="D207" s="883"/>
      <c r="E207" s="899"/>
      <c r="F207" s="900"/>
      <c r="G207" s="900"/>
      <c r="H207" s="901"/>
      <c r="I207" s="901"/>
      <c r="J207" s="808"/>
    </row>
    <row r="208" spans="1:10" ht="15.75" customHeight="1">
      <c r="A208" s="801"/>
      <c r="B208" s="816" t="s">
        <v>1183</v>
      </c>
      <c r="C208" s="891" t="s">
        <v>1085</v>
      </c>
      <c r="D208" s="818"/>
      <c r="E208" s="819">
        <v>3</v>
      </c>
      <c r="F208" s="820" t="s">
        <v>278</v>
      </c>
      <c r="G208" s="819" t="s">
        <v>1089</v>
      </c>
      <c r="H208" s="821" t="s">
        <v>1184</v>
      </c>
      <c r="I208" s="822">
        <v>1060</v>
      </c>
      <c r="J208" s="878">
        <v>17160</v>
      </c>
    </row>
    <row r="209" spans="1:10" ht="15.75" customHeight="1">
      <c r="A209" s="801"/>
      <c r="B209" s="816"/>
      <c r="C209" s="894" t="s">
        <v>1100</v>
      </c>
      <c r="D209" s="827">
        <v>1221</v>
      </c>
      <c r="E209" s="828">
        <v>2</v>
      </c>
      <c r="F209" s="829" t="s">
        <v>1185</v>
      </c>
      <c r="G209" s="828" t="s">
        <v>1117</v>
      </c>
      <c r="H209" s="830" t="s">
        <v>1186</v>
      </c>
      <c r="I209" s="831">
        <v>1061</v>
      </c>
      <c r="J209" s="879">
        <v>29020</v>
      </c>
    </row>
    <row r="210" spans="1:10" ht="15.75" customHeight="1">
      <c r="A210" s="801"/>
      <c r="B210" s="816"/>
      <c r="C210" s="894"/>
      <c r="D210" s="827">
        <v>1223</v>
      </c>
      <c r="E210" s="828">
        <v>2</v>
      </c>
      <c r="F210" s="829" t="s">
        <v>1185</v>
      </c>
      <c r="G210" s="828" t="s">
        <v>1117</v>
      </c>
      <c r="H210" s="830" t="s">
        <v>1187</v>
      </c>
      <c r="I210" s="831">
        <v>1063</v>
      </c>
      <c r="J210" s="879">
        <v>33000</v>
      </c>
    </row>
    <row r="211" spans="1:10" ht="15.75" customHeight="1">
      <c r="A211" s="801"/>
      <c r="B211" s="816"/>
      <c r="C211" s="894"/>
      <c r="D211" s="827">
        <v>1225</v>
      </c>
      <c r="E211" s="828">
        <v>2</v>
      </c>
      <c r="F211" s="829" t="s">
        <v>1185</v>
      </c>
      <c r="G211" s="828" t="s">
        <v>1117</v>
      </c>
      <c r="H211" s="830" t="s">
        <v>1188</v>
      </c>
      <c r="I211" s="831">
        <v>1065</v>
      </c>
      <c r="J211" s="879">
        <v>35640</v>
      </c>
    </row>
    <row r="212" spans="1:10" ht="15.75" customHeight="1">
      <c r="A212" s="801"/>
      <c r="B212" s="816"/>
      <c r="C212" s="894"/>
      <c r="D212" s="827">
        <v>1227</v>
      </c>
      <c r="E212" s="828">
        <v>2</v>
      </c>
      <c r="F212" s="829" t="s">
        <v>1185</v>
      </c>
      <c r="G212" s="828" t="s">
        <v>1117</v>
      </c>
      <c r="H212" s="830" t="s">
        <v>1189</v>
      </c>
      <c r="I212" s="831">
        <v>1067</v>
      </c>
      <c r="J212" s="879">
        <v>46600</v>
      </c>
    </row>
    <row r="213" spans="1:10" ht="15.75" customHeight="1">
      <c r="A213" s="801"/>
      <c r="B213" s="816"/>
      <c r="C213" s="894"/>
      <c r="D213" s="827">
        <v>1228</v>
      </c>
      <c r="E213" s="828">
        <v>2</v>
      </c>
      <c r="F213" s="829" t="s">
        <v>1185</v>
      </c>
      <c r="G213" s="828" t="s">
        <v>1117</v>
      </c>
      <c r="H213" s="830" t="s">
        <v>1190</v>
      </c>
      <c r="I213" s="831">
        <v>1068</v>
      </c>
      <c r="J213" s="879">
        <v>76130</v>
      </c>
    </row>
    <row r="214" spans="1:10" ht="15.75" customHeight="1">
      <c r="A214" s="801"/>
      <c r="B214" s="816"/>
      <c r="C214" s="902" t="s">
        <v>1191</v>
      </c>
      <c r="D214" s="836"/>
      <c r="E214" s="837">
        <v>2</v>
      </c>
      <c r="F214" s="838" t="s">
        <v>1192</v>
      </c>
      <c r="G214" s="837" t="s">
        <v>1117</v>
      </c>
      <c r="H214" s="839" t="s">
        <v>1193</v>
      </c>
      <c r="I214" s="840">
        <v>1069</v>
      </c>
      <c r="J214" s="841">
        <v>37020</v>
      </c>
    </row>
    <row r="215" spans="1:10" ht="15.75" customHeight="1">
      <c r="A215" s="801"/>
      <c r="B215" s="842" t="s">
        <v>1194</v>
      </c>
      <c r="C215" s="893" t="s">
        <v>1085</v>
      </c>
      <c r="D215" s="844"/>
      <c r="E215" s="845">
        <v>3</v>
      </c>
      <c r="F215" s="853" t="s">
        <v>308</v>
      </c>
      <c r="G215" s="845" t="s">
        <v>1089</v>
      </c>
      <c r="H215" s="847" t="s">
        <v>1195</v>
      </c>
      <c r="I215" s="848">
        <v>1060</v>
      </c>
      <c r="J215" s="880">
        <v>17160</v>
      </c>
    </row>
    <row r="216" spans="1:10" ht="15.75" customHeight="1">
      <c r="A216" s="801"/>
      <c r="B216" s="842"/>
      <c r="C216" s="890" t="s">
        <v>1100</v>
      </c>
      <c r="D216" s="827">
        <v>1221</v>
      </c>
      <c r="E216" s="828">
        <v>2</v>
      </c>
      <c r="F216" s="829" t="s">
        <v>323</v>
      </c>
      <c r="G216" s="828" t="s">
        <v>1117</v>
      </c>
      <c r="H216" s="830" t="s">
        <v>1196</v>
      </c>
      <c r="I216" s="831">
        <v>1061</v>
      </c>
      <c r="J216" s="879">
        <v>29020</v>
      </c>
    </row>
    <row r="217" spans="1:10" ht="15.75" customHeight="1">
      <c r="A217" s="801"/>
      <c r="B217" s="842"/>
      <c r="C217" s="890"/>
      <c r="D217" s="827">
        <v>1223</v>
      </c>
      <c r="E217" s="828">
        <v>2</v>
      </c>
      <c r="F217" s="829" t="s">
        <v>323</v>
      </c>
      <c r="G217" s="828" t="s">
        <v>1117</v>
      </c>
      <c r="H217" s="830" t="s">
        <v>1197</v>
      </c>
      <c r="I217" s="831">
        <v>1063</v>
      </c>
      <c r="J217" s="879">
        <v>33000</v>
      </c>
    </row>
    <row r="218" spans="1:10" ht="15.75" customHeight="1">
      <c r="A218" s="801"/>
      <c r="B218" s="842"/>
      <c r="C218" s="890"/>
      <c r="D218" s="827">
        <v>1225</v>
      </c>
      <c r="E218" s="828">
        <v>2</v>
      </c>
      <c r="F218" s="829" t="s">
        <v>323</v>
      </c>
      <c r="G218" s="828" t="s">
        <v>1117</v>
      </c>
      <c r="H218" s="830" t="s">
        <v>1198</v>
      </c>
      <c r="I218" s="831">
        <v>1065</v>
      </c>
      <c r="J218" s="879">
        <v>35640</v>
      </c>
    </row>
    <row r="219" spans="1:10" ht="15.75" customHeight="1">
      <c r="A219" s="801"/>
      <c r="B219" s="842"/>
      <c r="C219" s="890"/>
      <c r="D219" s="827">
        <v>1227</v>
      </c>
      <c r="E219" s="828">
        <v>2</v>
      </c>
      <c r="F219" s="829" t="s">
        <v>323</v>
      </c>
      <c r="G219" s="828" t="s">
        <v>1117</v>
      </c>
      <c r="H219" s="830" t="s">
        <v>1199</v>
      </c>
      <c r="I219" s="831">
        <v>1067</v>
      </c>
      <c r="J219" s="879">
        <v>46600</v>
      </c>
    </row>
    <row r="220" spans="1:10" ht="15.75" customHeight="1">
      <c r="A220" s="801"/>
      <c r="B220" s="842"/>
      <c r="C220" s="890"/>
      <c r="D220" s="833">
        <v>1228</v>
      </c>
      <c r="E220" s="834">
        <v>2</v>
      </c>
      <c r="F220" s="835" t="s">
        <v>323</v>
      </c>
      <c r="G220" s="834" t="s">
        <v>1117</v>
      </c>
      <c r="H220" s="851" t="s">
        <v>1200</v>
      </c>
      <c r="I220" s="852">
        <v>1068</v>
      </c>
      <c r="J220" s="841">
        <v>76130</v>
      </c>
    </row>
    <row r="221" spans="1:10" ht="15.75" customHeight="1">
      <c r="A221" s="801"/>
      <c r="B221" s="816" t="s">
        <v>1201</v>
      </c>
      <c r="C221" s="891" t="s">
        <v>1085</v>
      </c>
      <c r="D221" s="818"/>
      <c r="E221" s="819">
        <v>3</v>
      </c>
      <c r="F221" s="820" t="s">
        <v>342</v>
      </c>
      <c r="G221" s="819" t="s">
        <v>1089</v>
      </c>
      <c r="H221" s="821" t="s">
        <v>1202</v>
      </c>
      <c r="I221" s="822">
        <v>1060</v>
      </c>
      <c r="J221" s="880">
        <v>17160</v>
      </c>
    </row>
    <row r="222" spans="1:10" ht="15.75" customHeight="1">
      <c r="A222" s="801"/>
      <c r="B222" s="816"/>
      <c r="C222" s="903" t="s">
        <v>1100</v>
      </c>
      <c r="D222" s="827">
        <v>1221</v>
      </c>
      <c r="E222" s="828">
        <v>2</v>
      </c>
      <c r="F222" s="829" t="s">
        <v>360</v>
      </c>
      <c r="G222" s="828" t="s">
        <v>1117</v>
      </c>
      <c r="H222" s="830" t="s">
        <v>1203</v>
      </c>
      <c r="I222" s="831">
        <v>1061</v>
      </c>
      <c r="J222" s="879">
        <v>29020</v>
      </c>
    </row>
    <row r="223" spans="1:10" ht="15.75" customHeight="1">
      <c r="A223" s="801"/>
      <c r="B223" s="816"/>
      <c r="C223" s="903"/>
      <c r="D223" s="827">
        <v>1223</v>
      </c>
      <c r="E223" s="828">
        <v>2</v>
      </c>
      <c r="F223" s="829" t="s">
        <v>360</v>
      </c>
      <c r="G223" s="828" t="s">
        <v>1117</v>
      </c>
      <c r="H223" s="830" t="s">
        <v>1204</v>
      </c>
      <c r="I223" s="831">
        <v>1063</v>
      </c>
      <c r="J223" s="879">
        <v>33000</v>
      </c>
    </row>
    <row r="224" spans="1:10" ht="15.75" customHeight="1">
      <c r="A224" s="801"/>
      <c r="B224" s="816"/>
      <c r="C224" s="903"/>
      <c r="D224" s="827">
        <v>1225</v>
      </c>
      <c r="E224" s="828">
        <v>2</v>
      </c>
      <c r="F224" s="829" t="s">
        <v>360</v>
      </c>
      <c r="G224" s="828" t="s">
        <v>1117</v>
      </c>
      <c r="H224" s="830" t="s">
        <v>1205</v>
      </c>
      <c r="I224" s="831">
        <v>1065</v>
      </c>
      <c r="J224" s="879">
        <v>35640</v>
      </c>
    </row>
    <row r="225" spans="1:10" ht="15.75" customHeight="1">
      <c r="A225" s="801"/>
      <c r="B225" s="816"/>
      <c r="C225" s="903"/>
      <c r="D225" s="836">
        <v>1228</v>
      </c>
      <c r="E225" s="837">
        <v>2</v>
      </c>
      <c r="F225" s="838" t="s">
        <v>360</v>
      </c>
      <c r="G225" s="837" t="s">
        <v>1117</v>
      </c>
      <c r="H225" s="839" t="s">
        <v>1206</v>
      </c>
      <c r="I225" s="840">
        <v>1068</v>
      </c>
      <c r="J225" s="841">
        <v>76130</v>
      </c>
    </row>
    <row r="226" spans="1:10" ht="15.75" customHeight="1">
      <c r="A226" s="801"/>
      <c r="B226" s="892" t="s">
        <v>1207</v>
      </c>
      <c r="C226" s="893" t="s">
        <v>1085</v>
      </c>
      <c r="D226" s="844"/>
      <c r="E226" s="845">
        <v>3</v>
      </c>
      <c r="F226" s="853" t="s">
        <v>413</v>
      </c>
      <c r="G226" s="845" t="s">
        <v>1089</v>
      </c>
      <c r="H226" s="847" t="s">
        <v>1208</v>
      </c>
      <c r="I226" s="848">
        <v>1060</v>
      </c>
      <c r="J226" s="880">
        <v>17160</v>
      </c>
    </row>
    <row r="227" spans="1:10" ht="40.5" customHeight="1">
      <c r="A227" s="801"/>
      <c r="B227" s="892"/>
      <c r="C227" s="894" t="s">
        <v>1100</v>
      </c>
      <c r="D227" s="827">
        <v>1221</v>
      </c>
      <c r="E227" s="828">
        <v>2</v>
      </c>
      <c r="F227" s="829" t="s">
        <v>1209</v>
      </c>
      <c r="G227" s="828" t="s">
        <v>1117</v>
      </c>
      <c r="H227" s="830" t="s">
        <v>1210</v>
      </c>
      <c r="I227" s="831">
        <v>1061</v>
      </c>
      <c r="J227" s="841">
        <v>29020</v>
      </c>
    </row>
    <row r="228" spans="1:10" ht="15.75" customHeight="1">
      <c r="A228" s="801"/>
      <c r="B228" s="816" t="s">
        <v>1211</v>
      </c>
      <c r="C228" s="891" t="s">
        <v>1085</v>
      </c>
      <c r="D228" s="818"/>
      <c r="E228" s="819">
        <v>3</v>
      </c>
      <c r="F228" s="820" t="s">
        <v>446</v>
      </c>
      <c r="G228" s="819" t="s">
        <v>1089</v>
      </c>
      <c r="H228" s="821" t="s">
        <v>1208</v>
      </c>
      <c r="I228" s="822">
        <v>1060</v>
      </c>
      <c r="J228" s="880">
        <v>17160</v>
      </c>
    </row>
    <row r="229" spans="1:10" ht="30" customHeight="1">
      <c r="A229" s="801"/>
      <c r="B229" s="816"/>
      <c r="C229" s="903" t="s">
        <v>1100</v>
      </c>
      <c r="D229" s="836">
        <v>1221</v>
      </c>
      <c r="E229" s="837">
        <v>3</v>
      </c>
      <c r="F229" s="838" t="s">
        <v>464</v>
      </c>
      <c r="G229" s="837" t="s">
        <v>1117</v>
      </c>
      <c r="H229" s="839" t="s">
        <v>1174</v>
      </c>
      <c r="I229" s="840">
        <v>1061</v>
      </c>
      <c r="J229" s="841">
        <v>29020</v>
      </c>
    </row>
    <row r="230" spans="1:11" s="785" customFormat="1" ht="21" customHeight="1">
      <c r="A230" s="809" t="s">
        <v>1212</v>
      </c>
      <c r="B230" s="810"/>
      <c r="C230" s="904"/>
      <c r="D230" s="905"/>
      <c r="E230" s="812"/>
      <c r="F230" s="813"/>
      <c r="G230" s="812"/>
      <c r="H230" s="814"/>
      <c r="I230" s="815"/>
      <c r="J230" s="808"/>
      <c r="K230" s="784"/>
    </row>
    <row r="231" spans="1:10" ht="15.75" customHeight="1">
      <c r="A231" s="801"/>
      <c r="B231" s="816" t="s">
        <v>1213</v>
      </c>
      <c r="C231" s="891" t="s">
        <v>1085</v>
      </c>
      <c r="D231" s="819"/>
      <c r="E231" s="819">
        <v>4</v>
      </c>
      <c r="F231" s="820" t="s">
        <v>1214</v>
      </c>
      <c r="G231" s="819" t="s">
        <v>1086</v>
      </c>
      <c r="H231" s="821" t="s">
        <v>1215</v>
      </c>
      <c r="I231" s="822">
        <v>1070</v>
      </c>
      <c r="J231" s="878">
        <v>23760</v>
      </c>
    </row>
    <row r="232" spans="1:10" ht="15.75" customHeight="1">
      <c r="A232" s="801"/>
      <c r="B232" s="816"/>
      <c r="C232" s="903" t="s">
        <v>1100</v>
      </c>
      <c r="D232" s="827">
        <v>1221</v>
      </c>
      <c r="E232" s="828">
        <v>3</v>
      </c>
      <c r="F232" s="829" t="s">
        <v>468</v>
      </c>
      <c r="G232" s="828" t="s">
        <v>1089</v>
      </c>
      <c r="H232" s="830" t="s">
        <v>1216</v>
      </c>
      <c r="I232" s="831">
        <v>1071</v>
      </c>
      <c r="J232" s="879">
        <v>30360</v>
      </c>
    </row>
    <row r="233" spans="1:10" ht="15.75" customHeight="1">
      <c r="A233" s="801"/>
      <c r="B233" s="816"/>
      <c r="C233" s="903"/>
      <c r="D233" s="827">
        <v>1223</v>
      </c>
      <c r="E233" s="828">
        <v>3</v>
      </c>
      <c r="F233" s="829" t="s">
        <v>468</v>
      </c>
      <c r="G233" s="828" t="s">
        <v>1089</v>
      </c>
      <c r="H233" s="830" t="s">
        <v>1217</v>
      </c>
      <c r="I233" s="831">
        <v>1073</v>
      </c>
      <c r="J233" s="879">
        <v>34320</v>
      </c>
    </row>
    <row r="234" spans="1:10" ht="15.75" customHeight="1">
      <c r="A234" s="801"/>
      <c r="B234" s="816"/>
      <c r="C234" s="903"/>
      <c r="D234" s="827">
        <v>1225</v>
      </c>
      <c r="E234" s="828">
        <v>3</v>
      </c>
      <c r="F234" s="829" t="s">
        <v>468</v>
      </c>
      <c r="G234" s="828" t="s">
        <v>1089</v>
      </c>
      <c r="H234" s="830" t="s">
        <v>1218</v>
      </c>
      <c r="I234" s="831">
        <v>1075</v>
      </c>
      <c r="J234" s="879">
        <v>36960</v>
      </c>
    </row>
    <row r="235" spans="1:10" ht="15.75" customHeight="1">
      <c r="A235" s="801"/>
      <c r="B235" s="816"/>
      <c r="C235" s="903"/>
      <c r="D235" s="827">
        <v>1227</v>
      </c>
      <c r="E235" s="828">
        <v>3</v>
      </c>
      <c r="F235" s="829" t="s">
        <v>468</v>
      </c>
      <c r="G235" s="828" t="s">
        <v>1089</v>
      </c>
      <c r="H235" s="830" t="s">
        <v>1219</v>
      </c>
      <c r="I235" s="831">
        <v>1077</v>
      </c>
      <c r="J235" s="879">
        <v>48180</v>
      </c>
    </row>
    <row r="236" spans="1:10" ht="15.75" customHeight="1">
      <c r="A236" s="801"/>
      <c r="B236" s="816"/>
      <c r="C236" s="903"/>
      <c r="D236" s="836">
        <v>1228</v>
      </c>
      <c r="E236" s="837">
        <v>3</v>
      </c>
      <c r="F236" s="838" t="s">
        <v>468</v>
      </c>
      <c r="G236" s="837" t="s">
        <v>1089</v>
      </c>
      <c r="H236" s="839" t="s">
        <v>1220</v>
      </c>
      <c r="I236" s="840">
        <v>1078</v>
      </c>
      <c r="J236" s="841">
        <v>77610</v>
      </c>
    </row>
    <row r="237" spans="1:10" ht="15.75" customHeight="1">
      <c r="A237" s="809" t="s">
        <v>1221</v>
      </c>
      <c r="B237" s="810"/>
      <c r="C237" s="904"/>
      <c r="D237" s="905"/>
      <c r="E237" s="812"/>
      <c r="F237" s="813"/>
      <c r="G237" s="812"/>
      <c r="H237" s="814"/>
      <c r="I237" s="815"/>
      <c r="J237" s="808"/>
    </row>
    <row r="238" spans="1:10" ht="15.75" customHeight="1">
      <c r="A238" s="801"/>
      <c r="B238" s="816" t="s">
        <v>1221</v>
      </c>
      <c r="C238" s="891" t="s">
        <v>1085</v>
      </c>
      <c r="D238" s="819"/>
      <c r="E238" s="819">
        <v>4</v>
      </c>
      <c r="F238" s="820" t="s">
        <v>1222</v>
      </c>
      <c r="G238" s="819" t="s">
        <v>1086</v>
      </c>
      <c r="H238" s="821"/>
      <c r="I238" s="822">
        <v>1090</v>
      </c>
      <c r="J238" s="878">
        <v>23760</v>
      </c>
    </row>
    <row r="239" spans="1:10" ht="15.75" customHeight="1">
      <c r="A239" s="801"/>
      <c r="B239" s="816"/>
      <c r="C239" s="906" t="s">
        <v>1100</v>
      </c>
      <c r="D239" s="827">
        <v>1221</v>
      </c>
      <c r="E239" s="828">
        <v>3</v>
      </c>
      <c r="F239" s="829" t="s">
        <v>1223</v>
      </c>
      <c r="G239" s="828" t="s">
        <v>1089</v>
      </c>
      <c r="H239" s="830"/>
      <c r="I239" s="831">
        <v>1091</v>
      </c>
      <c r="J239" s="879">
        <v>30360</v>
      </c>
    </row>
    <row r="240" spans="1:10" ht="15.75" customHeight="1">
      <c r="A240" s="801"/>
      <c r="B240" s="816"/>
      <c r="C240" s="906"/>
      <c r="D240" s="827">
        <v>1223</v>
      </c>
      <c r="E240" s="828">
        <v>3</v>
      </c>
      <c r="F240" s="829" t="s">
        <v>1223</v>
      </c>
      <c r="G240" s="828" t="s">
        <v>1089</v>
      </c>
      <c r="H240" s="830"/>
      <c r="I240" s="831">
        <v>1092</v>
      </c>
      <c r="J240" s="879">
        <v>34320</v>
      </c>
    </row>
    <row r="241" spans="1:10" ht="15.75" customHeight="1">
      <c r="A241" s="801"/>
      <c r="B241" s="816"/>
      <c r="C241" s="906"/>
      <c r="D241" s="827">
        <v>1225</v>
      </c>
      <c r="E241" s="828">
        <v>3</v>
      </c>
      <c r="F241" s="829" t="s">
        <v>1223</v>
      </c>
      <c r="G241" s="828" t="s">
        <v>1089</v>
      </c>
      <c r="H241" s="830"/>
      <c r="I241" s="831">
        <v>1093</v>
      </c>
      <c r="J241" s="879">
        <v>36960</v>
      </c>
    </row>
    <row r="242" spans="1:10" ht="15.75" customHeight="1">
      <c r="A242" s="801"/>
      <c r="B242" s="816"/>
      <c r="C242" s="906"/>
      <c r="D242" s="827">
        <v>1227</v>
      </c>
      <c r="E242" s="828">
        <v>3</v>
      </c>
      <c r="F242" s="829" t="s">
        <v>1223</v>
      </c>
      <c r="G242" s="828" t="s">
        <v>1089</v>
      </c>
      <c r="H242" s="830"/>
      <c r="I242" s="831">
        <v>1094</v>
      </c>
      <c r="J242" s="879">
        <v>48180</v>
      </c>
    </row>
    <row r="243" spans="1:10" ht="15.75" customHeight="1">
      <c r="A243" s="801"/>
      <c r="B243" s="816"/>
      <c r="C243" s="906"/>
      <c r="D243" s="827">
        <v>1228</v>
      </c>
      <c r="E243" s="828">
        <v>3</v>
      </c>
      <c r="F243" s="829" t="s">
        <v>1223</v>
      </c>
      <c r="G243" s="828" t="s">
        <v>1089</v>
      </c>
      <c r="H243" s="830"/>
      <c r="I243" s="831">
        <v>1095</v>
      </c>
      <c r="J243" s="879">
        <v>77610</v>
      </c>
    </row>
    <row r="244" spans="1:10" ht="15.75" customHeight="1">
      <c r="A244" s="801"/>
      <c r="B244" s="816"/>
      <c r="C244" s="906"/>
      <c r="D244" s="827">
        <v>1232</v>
      </c>
      <c r="E244" s="828">
        <v>3</v>
      </c>
      <c r="F244" s="829" t="s">
        <v>1223</v>
      </c>
      <c r="G244" s="828" t="s">
        <v>1089</v>
      </c>
      <c r="H244" s="830"/>
      <c r="I244" s="831">
        <v>1096</v>
      </c>
      <c r="J244" s="879">
        <v>104760</v>
      </c>
    </row>
    <row r="245" spans="1:10" ht="15.75" customHeight="1">
      <c r="A245" s="801"/>
      <c r="B245" s="816"/>
      <c r="C245" s="907" t="s">
        <v>1191</v>
      </c>
      <c r="D245" s="908"/>
      <c r="E245" s="837">
        <v>3</v>
      </c>
      <c r="F245" s="838" t="s">
        <v>1224</v>
      </c>
      <c r="G245" s="837" t="s">
        <v>1089</v>
      </c>
      <c r="H245" s="839"/>
      <c r="I245" s="840">
        <v>1097</v>
      </c>
      <c r="J245" s="841">
        <v>38280</v>
      </c>
    </row>
    <row r="246" spans="1:11" s="785" customFormat="1" ht="18" customHeight="1">
      <c r="A246" s="801" t="s">
        <v>1225</v>
      </c>
      <c r="B246" s="881"/>
      <c r="C246" s="897"/>
      <c r="D246" s="883"/>
      <c r="E246" s="884"/>
      <c r="F246" s="885"/>
      <c r="G246" s="884"/>
      <c r="H246" s="886"/>
      <c r="I246" s="887"/>
      <c r="J246" s="808"/>
      <c r="K246" s="784"/>
    </row>
    <row r="247" spans="1:11" s="918" customFormat="1" ht="15.75" customHeight="1">
      <c r="A247" s="909"/>
      <c r="B247" s="910" t="s">
        <v>1226</v>
      </c>
      <c r="C247" s="911" t="s">
        <v>1227</v>
      </c>
      <c r="D247" s="912">
        <v>1221</v>
      </c>
      <c r="E247" s="913">
        <v>3</v>
      </c>
      <c r="F247" s="914" t="s">
        <v>1228</v>
      </c>
      <c r="G247" s="915" t="s">
        <v>1229</v>
      </c>
      <c r="H247" s="916" t="s">
        <v>1230</v>
      </c>
      <c r="I247" s="917">
        <v>1120</v>
      </c>
      <c r="J247" s="878">
        <v>55440</v>
      </c>
      <c r="K247" s="784"/>
    </row>
    <row r="248" spans="1:11" s="918" customFormat="1" ht="15.75" customHeight="1">
      <c r="A248" s="909"/>
      <c r="B248" s="910"/>
      <c r="C248" s="911"/>
      <c r="D248" s="919">
        <v>1223</v>
      </c>
      <c r="E248" s="920">
        <v>3</v>
      </c>
      <c r="F248" s="921" t="s">
        <v>1228</v>
      </c>
      <c r="G248" s="922" t="s">
        <v>1229</v>
      </c>
      <c r="H248" s="923" t="s">
        <v>1231</v>
      </c>
      <c r="I248" s="924">
        <v>1121</v>
      </c>
      <c r="J248" s="879">
        <v>59400</v>
      </c>
      <c r="K248" s="784"/>
    </row>
    <row r="249" spans="1:11" s="918" customFormat="1" ht="15.75" customHeight="1">
      <c r="A249" s="909"/>
      <c r="B249" s="910"/>
      <c r="C249" s="911"/>
      <c r="D249" s="919">
        <v>1225</v>
      </c>
      <c r="E249" s="920">
        <v>3</v>
      </c>
      <c r="F249" s="921" t="s">
        <v>1228</v>
      </c>
      <c r="G249" s="922" t="s">
        <v>1229</v>
      </c>
      <c r="H249" s="923" t="s">
        <v>1232</v>
      </c>
      <c r="I249" s="924">
        <v>1122</v>
      </c>
      <c r="J249" s="879">
        <v>62040</v>
      </c>
      <c r="K249" s="784"/>
    </row>
    <row r="250" spans="1:11" s="918" customFormat="1" ht="15.75" customHeight="1">
      <c r="A250" s="909"/>
      <c r="B250" s="910"/>
      <c r="C250" s="911"/>
      <c r="D250" s="919">
        <v>1227</v>
      </c>
      <c r="E250" s="920">
        <v>3</v>
      </c>
      <c r="F250" s="921" t="s">
        <v>1228</v>
      </c>
      <c r="G250" s="922" t="s">
        <v>1229</v>
      </c>
      <c r="H250" s="923" t="s">
        <v>1233</v>
      </c>
      <c r="I250" s="924">
        <v>1123</v>
      </c>
      <c r="J250" s="879">
        <v>73260</v>
      </c>
      <c r="K250" s="784"/>
    </row>
    <row r="251" spans="1:11" s="918" customFormat="1" ht="15.75" customHeight="1">
      <c r="A251" s="909"/>
      <c r="B251" s="910"/>
      <c r="C251" s="911"/>
      <c r="D251" s="919">
        <v>1228</v>
      </c>
      <c r="E251" s="920">
        <v>3</v>
      </c>
      <c r="F251" s="921" t="s">
        <v>1228</v>
      </c>
      <c r="G251" s="922" t="s">
        <v>1229</v>
      </c>
      <c r="H251" s="923" t="s">
        <v>1234</v>
      </c>
      <c r="I251" s="924">
        <v>1124</v>
      </c>
      <c r="J251" s="879">
        <v>102690</v>
      </c>
      <c r="K251" s="784"/>
    </row>
    <row r="252" spans="1:11" s="918" customFormat="1" ht="15" customHeight="1">
      <c r="A252" s="909"/>
      <c r="B252" s="910"/>
      <c r="C252" s="911"/>
      <c r="D252" s="925">
        <v>1232</v>
      </c>
      <c r="E252" s="926">
        <v>3</v>
      </c>
      <c r="F252" s="927" t="s">
        <v>1228</v>
      </c>
      <c r="G252" s="928" t="s">
        <v>1229</v>
      </c>
      <c r="H252" s="929"/>
      <c r="I252" s="930">
        <v>1125</v>
      </c>
      <c r="J252" s="841">
        <v>129840</v>
      </c>
      <c r="K252" s="784"/>
    </row>
    <row r="253" spans="1:10" ht="15.75" customHeight="1">
      <c r="A253" s="801"/>
      <c r="B253" s="816" t="s">
        <v>480</v>
      </c>
      <c r="C253" s="891" t="s">
        <v>1085</v>
      </c>
      <c r="D253" s="819"/>
      <c r="E253" s="819">
        <v>4</v>
      </c>
      <c r="F253" s="820" t="s">
        <v>1235</v>
      </c>
      <c r="G253" s="819" t="s">
        <v>1086</v>
      </c>
      <c r="H253" s="821" t="s">
        <v>1236</v>
      </c>
      <c r="I253" s="822">
        <v>1130</v>
      </c>
      <c r="J253" s="878">
        <v>14520</v>
      </c>
    </row>
    <row r="254" spans="1:10" ht="15.75" customHeight="1">
      <c r="A254" s="801"/>
      <c r="B254" s="816"/>
      <c r="C254" s="931" t="s">
        <v>1100</v>
      </c>
      <c r="D254" s="827">
        <v>1221</v>
      </c>
      <c r="E254" s="828">
        <v>3</v>
      </c>
      <c r="F254" s="829" t="s">
        <v>483</v>
      </c>
      <c r="G254" s="828" t="s">
        <v>1089</v>
      </c>
      <c r="H254" s="830" t="s">
        <v>1237</v>
      </c>
      <c r="I254" s="831">
        <v>1131</v>
      </c>
      <c r="J254" s="879">
        <v>21780</v>
      </c>
    </row>
    <row r="255" spans="1:10" ht="15.75" customHeight="1">
      <c r="A255" s="801"/>
      <c r="B255" s="816"/>
      <c r="C255" s="931"/>
      <c r="D255" s="827">
        <v>1223</v>
      </c>
      <c r="E255" s="828">
        <v>3</v>
      </c>
      <c r="F255" s="829" t="s">
        <v>483</v>
      </c>
      <c r="G255" s="828" t="s">
        <v>1089</v>
      </c>
      <c r="H255" s="830" t="s">
        <v>1238</v>
      </c>
      <c r="I255" s="831">
        <v>1133</v>
      </c>
      <c r="J255" s="879">
        <v>30360</v>
      </c>
    </row>
    <row r="256" spans="1:10" ht="15.75" customHeight="1">
      <c r="A256" s="801"/>
      <c r="B256" s="816"/>
      <c r="C256" s="931"/>
      <c r="D256" s="827">
        <v>1225</v>
      </c>
      <c r="E256" s="828">
        <v>3</v>
      </c>
      <c r="F256" s="829" t="s">
        <v>483</v>
      </c>
      <c r="G256" s="828" t="s">
        <v>1089</v>
      </c>
      <c r="H256" s="830" t="s">
        <v>1239</v>
      </c>
      <c r="I256" s="831">
        <v>1135</v>
      </c>
      <c r="J256" s="879">
        <v>33000</v>
      </c>
    </row>
    <row r="257" spans="1:10" ht="15.75" customHeight="1">
      <c r="A257" s="801"/>
      <c r="B257" s="816"/>
      <c r="C257" s="931"/>
      <c r="D257" s="827">
        <v>1227</v>
      </c>
      <c r="E257" s="828">
        <v>3</v>
      </c>
      <c r="F257" s="829" t="s">
        <v>483</v>
      </c>
      <c r="G257" s="828" t="s">
        <v>1089</v>
      </c>
      <c r="H257" s="830" t="s">
        <v>1240</v>
      </c>
      <c r="I257" s="831">
        <v>1137</v>
      </c>
      <c r="J257" s="879">
        <v>43960</v>
      </c>
    </row>
    <row r="258" spans="1:10" ht="15.75" customHeight="1">
      <c r="A258" s="801"/>
      <c r="B258" s="816"/>
      <c r="C258" s="931"/>
      <c r="D258" s="827">
        <v>1228</v>
      </c>
      <c r="E258" s="828">
        <v>3</v>
      </c>
      <c r="F258" s="829" t="s">
        <v>483</v>
      </c>
      <c r="G258" s="828" t="s">
        <v>1089</v>
      </c>
      <c r="H258" s="830" t="s">
        <v>1241</v>
      </c>
      <c r="I258" s="831">
        <v>1138</v>
      </c>
      <c r="J258" s="879">
        <v>73490</v>
      </c>
    </row>
    <row r="259" spans="1:10" ht="15.75" customHeight="1">
      <c r="A259" s="801"/>
      <c r="B259" s="816"/>
      <c r="C259" s="931"/>
      <c r="D259" s="836">
        <v>1232</v>
      </c>
      <c r="E259" s="837">
        <v>3</v>
      </c>
      <c r="F259" s="838" t="s">
        <v>483</v>
      </c>
      <c r="G259" s="837" t="s">
        <v>1089</v>
      </c>
      <c r="H259" s="839"/>
      <c r="I259" s="840">
        <v>1139</v>
      </c>
      <c r="J259" s="841">
        <v>100800</v>
      </c>
    </row>
    <row r="260" spans="1:10" ht="15.75" customHeight="1">
      <c r="A260" s="801"/>
      <c r="B260" s="932" t="s">
        <v>1242</v>
      </c>
      <c r="C260" s="893" t="s">
        <v>1085</v>
      </c>
      <c r="D260" s="844"/>
      <c r="E260" s="933">
        <v>4</v>
      </c>
      <c r="F260" s="853" t="s">
        <v>1243</v>
      </c>
      <c r="G260" s="933" t="s">
        <v>1089</v>
      </c>
      <c r="H260" s="847" t="s">
        <v>1244</v>
      </c>
      <c r="I260" s="848">
        <v>1140</v>
      </c>
      <c r="J260" s="880">
        <v>14520</v>
      </c>
    </row>
    <row r="261" spans="1:10" ht="36" customHeight="1">
      <c r="A261" s="801"/>
      <c r="B261" s="932"/>
      <c r="C261" s="903" t="s">
        <v>1100</v>
      </c>
      <c r="D261" s="836">
        <v>1221</v>
      </c>
      <c r="E261" s="837">
        <v>3</v>
      </c>
      <c r="F261" s="838" t="s">
        <v>487</v>
      </c>
      <c r="G261" s="837" t="s">
        <v>1089</v>
      </c>
      <c r="H261" s="839" t="s">
        <v>1245</v>
      </c>
      <c r="I261" s="840">
        <v>1141</v>
      </c>
      <c r="J261" s="841">
        <v>26380</v>
      </c>
    </row>
    <row r="262" spans="1:10" ht="15.75" customHeight="1">
      <c r="A262" s="934"/>
      <c r="B262" s="935" t="s">
        <v>490</v>
      </c>
      <c r="C262" s="935"/>
      <c r="D262" s="935"/>
      <c r="E262" s="936">
        <v>7</v>
      </c>
      <c r="F262" s="937">
        <v>206</v>
      </c>
      <c r="G262" s="936" t="s">
        <v>1246</v>
      </c>
      <c r="H262" s="867" t="s">
        <v>1247</v>
      </c>
      <c r="I262" s="868">
        <v>1150</v>
      </c>
      <c r="J262" s="938">
        <v>7920</v>
      </c>
    </row>
    <row r="263" spans="1:10" ht="15.75" customHeight="1">
      <c r="A263" s="934"/>
      <c r="B263" s="939" t="s">
        <v>492</v>
      </c>
      <c r="C263" s="939"/>
      <c r="D263" s="939"/>
      <c r="E263" s="940">
        <v>6</v>
      </c>
      <c r="F263" s="941">
        <v>243</v>
      </c>
      <c r="G263" s="940" t="s">
        <v>1248</v>
      </c>
      <c r="H263" s="942" t="s">
        <v>1249</v>
      </c>
      <c r="I263" s="943">
        <v>1160</v>
      </c>
      <c r="J263" s="938">
        <v>7920</v>
      </c>
    </row>
    <row r="264" spans="1:10" ht="15.75" customHeight="1">
      <c r="A264" s="801"/>
      <c r="B264" s="816" t="s">
        <v>1250</v>
      </c>
      <c r="C264" s="863" t="s">
        <v>1100</v>
      </c>
      <c r="D264" s="818">
        <v>1221</v>
      </c>
      <c r="E264" s="819">
        <v>4</v>
      </c>
      <c r="F264" s="820" t="s">
        <v>496</v>
      </c>
      <c r="G264" s="819" t="s">
        <v>1086</v>
      </c>
      <c r="H264" s="821" t="s">
        <v>1251</v>
      </c>
      <c r="I264" s="822">
        <v>1171</v>
      </c>
      <c r="J264" s="880">
        <v>19780</v>
      </c>
    </row>
    <row r="265" spans="1:10" ht="15.75" customHeight="1">
      <c r="A265" s="801"/>
      <c r="B265" s="816"/>
      <c r="C265" s="863"/>
      <c r="D265" s="827">
        <v>1223</v>
      </c>
      <c r="E265" s="828">
        <v>4</v>
      </c>
      <c r="F265" s="829" t="s">
        <v>496</v>
      </c>
      <c r="G265" s="828" t="s">
        <v>1086</v>
      </c>
      <c r="H265" s="830" t="s">
        <v>1252</v>
      </c>
      <c r="I265" s="831">
        <v>1173</v>
      </c>
      <c r="J265" s="879">
        <v>23760</v>
      </c>
    </row>
    <row r="266" spans="1:10" ht="15.75" customHeight="1">
      <c r="A266" s="801"/>
      <c r="B266" s="816"/>
      <c r="C266" s="863"/>
      <c r="D266" s="827">
        <v>1225</v>
      </c>
      <c r="E266" s="828">
        <v>4</v>
      </c>
      <c r="F266" s="829" t="s">
        <v>496</v>
      </c>
      <c r="G266" s="828" t="s">
        <v>1086</v>
      </c>
      <c r="H266" s="830" t="s">
        <v>1253</v>
      </c>
      <c r="I266" s="831">
        <v>1175</v>
      </c>
      <c r="J266" s="879">
        <v>26400</v>
      </c>
    </row>
    <row r="267" spans="1:10" ht="15.75" customHeight="1">
      <c r="A267" s="801"/>
      <c r="B267" s="816"/>
      <c r="C267" s="863"/>
      <c r="D267" s="827">
        <v>1227</v>
      </c>
      <c r="E267" s="828">
        <v>4</v>
      </c>
      <c r="F267" s="829" t="s">
        <v>496</v>
      </c>
      <c r="G267" s="828" t="s">
        <v>1086</v>
      </c>
      <c r="H267" s="830" t="s">
        <v>1254</v>
      </c>
      <c r="I267" s="831">
        <v>1177</v>
      </c>
      <c r="J267" s="879">
        <v>37360</v>
      </c>
    </row>
    <row r="268" spans="1:10" ht="15.75" customHeight="1">
      <c r="A268" s="801"/>
      <c r="B268" s="816"/>
      <c r="C268" s="863"/>
      <c r="D268" s="836">
        <v>1228</v>
      </c>
      <c r="E268" s="837">
        <v>4</v>
      </c>
      <c r="F268" s="838" t="s">
        <v>496</v>
      </c>
      <c r="G268" s="837" t="s">
        <v>1086</v>
      </c>
      <c r="H268" s="839" t="s">
        <v>1255</v>
      </c>
      <c r="I268" s="840">
        <v>1178</v>
      </c>
      <c r="J268" s="841">
        <v>66890</v>
      </c>
    </row>
    <row r="269" spans="1:10" ht="15.75" customHeight="1">
      <c r="A269" s="801"/>
      <c r="B269" s="842" t="s">
        <v>1256</v>
      </c>
      <c r="C269" s="944" t="s">
        <v>1100</v>
      </c>
      <c r="D269" s="844">
        <v>1221</v>
      </c>
      <c r="E269" s="845">
        <v>4</v>
      </c>
      <c r="F269" s="853" t="s">
        <v>501</v>
      </c>
      <c r="G269" s="845" t="s">
        <v>1086</v>
      </c>
      <c r="H269" s="847" t="s">
        <v>1251</v>
      </c>
      <c r="I269" s="848">
        <v>1181</v>
      </c>
      <c r="J269" s="880">
        <v>23740</v>
      </c>
    </row>
    <row r="270" spans="1:10" ht="15.75" customHeight="1">
      <c r="A270" s="801"/>
      <c r="B270" s="842"/>
      <c r="C270" s="944"/>
      <c r="D270" s="827">
        <v>1223</v>
      </c>
      <c r="E270" s="828">
        <v>4</v>
      </c>
      <c r="F270" s="829" t="s">
        <v>501</v>
      </c>
      <c r="G270" s="828" t="s">
        <v>1086</v>
      </c>
      <c r="H270" s="830" t="s">
        <v>1252</v>
      </c>
      <c r="I270" s="831">
        <v>1183</v>
      </c>
      <c r="J270" s="879">
        <v>27720</v>
      </c>
    </row>
    <row r="271" spans="1:10" ht="15.75" customHeight="1">
      <c r="A271" s="801"/>
      <c r="B271" s="842"/>
      <c r="C271" s="944"/>
      <c r="D271" s="827">
        <v>1225</v>
      </c>
      <c r="E271" s="828">
        <v>4</v>
      </c>
      <c r="F271" s="829" t="s">
        <v>501</v>
      </c>
      <c r="G271" s="828" t="s">
        <v>1086</v>
      </c>
      <c r="H271" s="830" t="s">
        <v>1253</v>
      </c>
      <c r="I271" s="831">
        <v>1185</v>
      </c>
      <c r="J271" s="879">
        <v>30360</v>
      </c>
    </row>
    <row r="272" spans="1:10" ht="15.75" customHeight="1">
      <c r="A272" s="801"/>
      <c r="B272" s="842"/>
      <c r="C272" s="944"/>
      <c r="D272" s="827">
        <v>1227</v>
      </c>
      <c r="E272" s="828">
        <v>4</v>
      </c>
      <c r="F272" s="829" t="s">
        <v>501</v>
      </c>
      <c r="G272" s="828" t="s">
        <v>1086</v>
      </c>
      <c r="H272" s="830" t="s">
        <v>1254</v>
      </c>
      <c r="I272" s="831">
        <v>1187</v>
      </c>
      <c r="J272" s="879">
        <v>41320</v>
      </c>
    </row>
    <row r="273" spans="1:10" ht="15.75" customHeight="1">
      <c r="A273" s="801"/>
      <c r="B273" s="842"/>
      <c r="C273" s="944"/>
      <c r="D273" s="833">
        <v>1228</v>
      </c>
      <c r="E273" s="834">
        <v>4</v>
      </c>
      <c r="F273" s="835" t="s">
        <v>501</v>
      </c>
      <c r="G273" s="834" t="s">
        <v>1086</v>
      </c>
      <c r="H273" s="851" t="s">
        <v>1255</v>
      </c>
      <c r="I273" s="852">
        <v>1188</v>
      </c>
      <c r="J273" s="841">
        <v>70850</v>
      </c>
    </row>
    <row r="274" spans="1:10" ht="31.5" customHeight="1">
      <c r="A274" s="801"/>
      <c r="B274" s="816" t="s">
        <v>1257</v>
      </c>
      <c r="C274" s="863" t="s">
        <v>1100</v>
      </c>
      <c r="D274" s="818">
        <v>1221</v>
      </c>
      <c r="E274" s="819">
        <v>4</v>
      </c>
      <c r="F274" s="820" t="s">
        <v>504</v>
      </c>
      <c r="G274" s="819" t="s">
        <v>1086</v>
      </c>
      <c r="H274" s="821" t="s">
        <v>1251</v>
      </c>
      <c r="I274" s="822">
        <v>1191</v>
      </c>
      <c r="J274" s="880">
        <v>23740</v>
      </c>
    </row>
    <row r="275" spans="1:10" ht="29.25" customHeight="1">
      <c r="A275" s="801"/>
      <c r="B275" s="816"/>
      <c r="C275" s="863"/>
      <c r="D275" s="836">
        <v>1223</v>
      </c>
      <c r="E275" s="837">
        <v>4</v>
      </c>
      <c r="F275" s="838" t="s">
        <v>504</v>
      </c>
      <c r="G275" s="837" t="s">
        <v>1086</v>
      </c>
      <c r="H275" s="839" t="s">
        <v>1252</v>
      </c>
      <c r="I275" s="840">
        <v>1193</v>
      </c>
      <c r="J275" s="841">
        <v>27720</v>
      </c>
    </row>
    <row r="276" spans="1:11" ht="21" customHeight="1">
      <c r="A276" s="801"/>
      <c r="B276" s="877" t="s">
        <v>1258</v>
      </c>
      <c r="C276" s="863" t="s">
        <v>1100</v>
      </c>
      <c r="D276" s="818">
        <v>1221</v>
      </c>
      <c r="E276" s="819">
        <v>5</v>
      </c>
      <c r="F276" s="820" t="s">
        <v>1259</v>
      </c>
      <c r="G276" s="819" t="s">
        <v>1086</v>
      </c>
      <c r="H276" s="821" t="s">
        <v>1251</v>
      </c>
      <c r="I276" s="822">
        <v>1162</v>
      </c>
      <c r="J276" s="878">
        <v>23740</v>
      </c>
      <c r="K276" s="772" t="s">
        <v>1260</v>
      </c>
    </row>
    <row r="277" spans="1:10" ht="18.75" customHeight="1">
      <c r="A277" s="801"/>
      <c r="B277" s="877"/>
      <c r="C277" s="863"/>
      <c r="D277" s="827">
        <v>1223</v>
      </c>
      <c r="E277" s="828">
        <v>5</v>
      </c>
      <c r="F277" s="829" t="s">
        <v>1259</v>
      </c>
      <c r="G277" s="828" t="s">
        <v>1086</v>
      </c>
      <c r="H277" s="830" t="s">
        <v>1252</v>
      </c>
      <c r="I277" s="831">
        <v>1163</v>
      </c>
      <c r="J277" s="879">
        <v>27720</v>
      </c>
    </row>
    <row r="278" spans="1:10" ht="17.25" customHeight="1">
      <c r="A278" s="801"/>
      <c r="B278" s="877"/>
      <c r="C278" s="863"/>
      <c r="D278" s="827">
        <v>1225</v>
      </c>
      <c r="E278" s="828">
        <v>5</v>
      </c>
      <c r="F278" s="829" t="s">
        <v>1259</v>
      </c>
      <c r="G278" s="828" t="s">
        <v>1086</v>
      </c>
      <c r="H278" s="830" t="s">
        <v>1253</v>
      </c>
      <c r="I278" s="831">
        <v>1165</v>
      </c>
      <c r="J278" s="879">
        <v>30360</v>
      </c>
    </row>
    <row r="279" spans="1:10" ht="18.75" customHeight="1">
      <c r="A279" s="801"/>
      <c r="B279" s="877"/>
      <c r="C279" s="863"/>
      <c r="D279" s="827">
        <v>1227</v>
      </c>
      <c r="E279" s="828">
        <v>5</v>
      </c>
      <c r="F279" s="829" t="s">
        <v>1259</v>
      </c>
      <c r="G279" s="828" t="s">
        <v>1086</v>
      </c>
      <c r="H279" s="830" t="s">
        <v>1254</v>
      </c>
      <c r="I279" s="831">
        <v>1167</v>
      </c>
      <c r="J279" s="879">
        <v>41320</v>
      </c>
    </row>
    <row r="280" spans="1:10" ht="15.75" customHeight="1">
      <c r="A280" s="801"/>
      <c r="B280" s="877"/>
      <c r="C280" s="863"/>
      <c r="D280" s="836">
        <v>1228</v>
      </c>
      <c r="E280" s="837">
        <v>5</v>
      </c>
      <c r="F280" s="838" t="s">
        <v>1259</v>
      </c>
      <c r="G280" s="837" t="s">
        <v>1086</v>
      </c>
      <c r="H280" s="839" t="s">
        <v>1255</v>
      </c>
      <c r="I280" s="840">
        <v>1168</v>
      </c>
      <c r="J280" s="841">
        <v>70850</v>
      </c>
    </row>
    <row r="281" spans="1:10" ht="19.5" customHeight="1">
      <c r="A281" s="801"/>
      <c r="B281" s="816" t="s">
        <v>1261</v>
      </c>
      <c r="C281" s="816"/>
      <c r="D281" s="816"/>
      <c r="E281" s="865">
        <v>5</v>
      </c>
      <c r="F281" s="866" t="s">
        <v>1262</v>
      </c>
      <c r="G281" s="865" t="s">
        <v>1263</v>
      </c>
      <c r="H281" s="867" t="s">
        <v>1264</v>
      </c>
      <c r="I281" s="868">
        <v>1161</v>
      </c>
      <c r="J281" s="938">
        <v>9240</v>
      </c>
    </row>
    <row r="282" spans="1:10" ht="15.75" customHeight="1">
      <c r="A282" s="801"/>
      <c r="B282" s="842" t="s">
        <v>507</v>
      </c>
      <c r="C282" s="842"/>
      <c r="D282" s="842"/>
      <c r="E282" s="945">
        <v>5</v>
      </c>
      <c r="F282" s="946" t="s">
        <v>1265</v>
      </c>
      <c r="G282" s="945" t="s">
        <v>1263</v>
      </c>
      <c r="H282" s="942" t="s">
        <v>1266</v>
      </c>
      <c r="I282" s="943">
        <v>1200</v>
      </c>
      <c r="J282" s="947">
        <v>9240</v>
      </c>
    </row>
    <row r="283" spans="1:10" ht="15.75" customHeight="1">
      <c r="A283" s="801"/>
      <c r="B283" s="816" t="s">
        <v>1267</v>
      </c>
      <c r="C283" s="863" t="s">
        <v>1100</v>
      </c>
      <c r="D283" s="818">
        <v>1221</v>
      </c>
      <c r="E283" s="819">
        <v>4</v>
      </c>
      <c r="F283" s="820" t="s">
        <v>1268</v>
      </c>
      <c r="G283" s="819" t="s">
        <v>1086</v>
      </c>
      <c r="H283" s="821" t="s">
        <v>1269</v>
      </c>
      <c r="I283" s="822">
        <v>1211</v>
      </c>
      <c r="J283" s="880">
        <v>22420</v>
      </c>
    </row>
    <row r="284" spans="1:10" ht="15.75" customHeight="1">
      <c r="A284" s="801"/>
      <c r="B284" s="816"/>
      <c r="C284" s="863"/>
      <c r="D284" s="827">
        <v>1223</v>
      </c>
      <c r="E284" s="828">
        <v>4</v>
      </c>
      <c r="F284" s="829" t="s">
        <v>1268</v>
      </c>
      <c r="G284" s="828" t="s">
        <v>1086</v>
      </c>
      <c r="H284" s="830" t="s">
        <v>1270</v>
      </c>
      <c r="I284" s="831">
        <v>1213</v>
      </c>
      <c r="J284" s="879">
        <v>26400</v>
      </c>
    </row>
    <row r="285" spans="1:10" ht="15.75" customHeight="1">
      <c r="A285" s="801"/>
      <c r="B285" s="816"/>
      <c r="C285" s="863"/>
      <c r="D285" s="827">
        <v>1225</v>
      </c>
      <c r="E285" s="828">
        <v>4</v>
      </c>
      <c r="F285" s="829" t="s">
        <v>1268</v>
      </c>
      <c r="G285" s="828" t="s">
        <v>1086</v>
      </c>
      <c r="H285" s="830" t="s">
        <v>1271</v>
      </c>
      <c r="I285" s="831">
        <v>1215</v>
      </c>
      <c r="J285" s="879">
        <v>29040</v>
      </c>
    </row>
    <row r="286" spans="1:10" ht="15.75" customHeight="1">
      <c r="A286" s="801"/>
      <c r="B286" s="816"/>
      <c r="C286" s="863"/>
      <c r="D286" s="827">
        <v>1227</v>
      </c>
      <c r="E286" s="828">
        <v>4</v>
      </c>
      <c r="F286" s="829" t="s">
        <v>1268</v>
      </c>
      <c r="G286" s="828" t="s">
        <v>1086</v>
      </c>
      <c r="H286" s="830" t="s">
        <v>1272</v>
      </c>
      <c r="I286" s="831">
        <v>1217</v>
      </c>
      <c r="J286" s="879">
        <v>40000</v>
      </c>
    </row>
    <row r="287" spans="1:10" ht="15.75" customHeight="1">
      <c r="A287" s="801"/>
      <c r="B287" s="816"/>
      <c r="C287" s="863"/>
      <c r="D287" s="836">
        <v>1228</v>
      </c>
      <c r="E287" s="837">
        <v>4</v>
      </c>
      <c r="F287" s="838" t="s">
        <v>1268</v>
      </c>
      <c r="G287" s="837" t="s">
        <v>1086</v>
      </c>
      <c r="H287" s="839" t="s">
        <v>1273</v>
      </c>
      <c r="I287" s="840">
        <v>1218</v>
      </c>
      <c r="J287" s="948">
        <v>69530</v>
      </c>
    </row>
    <row r="288" spans="1:10" ht="15.75" customHeight="1">
      <c r="A288" s="801"/>
      <c r="B288" s="939" t="s">
        <v>514</v>
      </c>
      <c r="C288" s="939"/>
      <c r="D288" s="939"/>
      <c r="E288" s="940">
        <v>4</v>
      </c>
      <c r="F288" s="941">
        <v>189</v>
      </c>
      <c r="G288" s="940" t="s">
        <v>1086</v>
      </c>
      <c r="H288" s="942" t="s">
        <v>1236</v>
      </c>
      <c r="I288" s="943">
        <v>1221</v>
      </c>
      <c r="J288" s="938">
        <v>9240</v>
      </c>
    </row>
    <row r="289" spans="1:10" ht="15.75" customHeight="1">
      <c r="A289" s="801"/>
      <c r="B289" s="935" t="s">
        <v>1274</v>
      </c>
      <c r="C289" s="935"/>
      <c r="D289" s="935"/>
      <c r="E289" s="936">
        <v>5</v>
      </c>
      <c r="F289" s="937">
        <v>205</v>
      </c>
      <c r="G289" s="936" t="s">
        <v>1263</v>
      </c>
      <c r="H289" s="867" t="s">
        <v>1264</v>
      </c>
      <c r="I289" s="868">
        <v>1222</v>
      </c>
      <c r="J289" s="938">
        <v>9240</v>
      </c>
    </row>
    <row r="290" spans="1:10" ht="15.75" customHeight="1">
      <c r="A290" s="801"/>
      <c r="B290" s="939" t="s">
        <v>522</v>
      </c>
      <c r="C290" s="939"/>
      <c r="D290" s="939"/>
      <c r="E290" s="940">
        <v>5</v>
      </c>
      <c r="F290" s="941" t="s">
        <v>521</v>
      </c>
      <c r="G290" s="940" t="s">
        <v>1263</v>
      </c>
      <c r="H290" s="942" t="s">
        <v>1264</v>
      </c>
      <c r="I290" s="943">
        <v>1223</v>
      </c>
      <c r="J290" s="938">
        <v>9240</v>
      </c>
    </row>
    <row r="291" spans="1:10" ht="15.75" customHeight="1">
      <c r="A291" s="801"/>
      <c r="B291" s="935" t="s">
        <v>523</v>
      </c>
      <c r="C291" s="935"/>
      <c r="D291" s="935"/>
      <c r="E291" s="936">
        <v>5</v>
      </c>
      <c r="F291" s="937">
        <v>208</v>
      </c>
      <c r="G291" s="936" t="s">
        <v>1263</v>
      </c>
      <c r="H291" s="867" t="s">
        <v>1275</v>
      </c>
      <c r="I291" s="868">
        <v>1224</v>
      </c>
      <c r="J291" s="938">
        <v>9240</v>
      </c>
    </row>
    <row r="292" spans="1:10" ht="15.75" customHeight="1">
      <c r="A292" s="801"/>
      <c r="B292" s="935" t="s">
        <v>529</v>
      </c>
      <c r="C292" s="935"/>
      <c r="D292" s="935"/>
      <c r="E292" s="936">
        <v>6</v>
      </c>
      <c r="F292" s="937">
        <v>285</v>
      </c>
      <c r="G292" s="936" t="s">
        <v>1248</v>
      </c>
      <c r="H292" s="867" t="s">
        <v>1276</v>
      </c>
      <c r="I292" s="868">
        <v>1225</v>
      </c>
      <c r="J292" s="938">
        <v>9240</v>
      </c>
    </row>
    <row r="293" spans="1:10" ht="15.75" customHeight="1">
      <c r="A293" s="801"/>
      <c r="B293" s="949" t="s">
        <v>516</v>
      </c>
      <c r="C293" s="949"/>
      <c r="D293" s="949"/>
      <c r="E293" s="950">
        <v>4</v>
      </c>
      <c r="F293" s="951">
        <v>110</v>
      </c>
      <c r="G293" s="950" t="s">
        <v>1086</v>
      </c>
      <c r="H293" s="952" t="s">
        <v>1236</v>
      </c>
      <c r="I293" s="953">
        <v>1226</v>
      </c>
      <c r="J293" s="938">
        <v>9240</v>
      </c>
    </row>
    <row r="294" spans="1:10" ht="15.75" customHeight="1">
      <c r="A294" s="801"/>
      <c r="B294" s="954" t="s">
        <v>1277</v>
      </c>
      <c r="C294" s="954"/>
      <c r="D294" s="954"/>
      <c r="E294" s="955">
        <v>6</v>
      </c>
      <c r="F294" s="956" t="s">
        <v>1278</v>
      </c>
      <c r="G294" s="955" t="s">
        <v>1248</v>
      </c>
      <c r="H294" s="839" t="s">
        <v>1279</v>
      </c>
      <c r="I294" s="840">
        <v>1227</v>
      </c>
      <c r="J294" s="938">
        <v>26400</v>
      </c>
    </row>
    <row r="295" spans="1:11" s="785" customFormat="1" ht="25.5" customHeight="1" hidden="1">
      <c r="A295" s="801" t="s">
        <v>1280</v>
      </c>
      <c r="B295" s="810"/>
      <c r="C295" s="811"/>
      <c r="D295" s="812"/>
      <c r="E295" s="812"/>
      <c r="F295" s="813"/>
      <c r="G295" s="812"/>
      <c r="H295" s="814"/>
      <c r="I295" s="815"/>
      <c r="J295" s="957">
        <v>0</v>
      </c>
      <c r="K295" s="784"/>
    </row>
    <row r="296" spans="1:11" s="785" customFormat="1" ht="16.5" customHeight="1">
      <c r="A296" s="809" t="s">
        <v>536</v>
      </c>
      <c r="B296" s="783"/>
      <c r="C296" s="958"/>
      <c r="D296" s="959"/>
      <c r="E296" s="959"/>
      <c r="F296" s="960"/>
      <c r="G296" s="959"/>
      <c r="H296" s="961"/>
      <c r="I296" s="962"/>
      <c r="J296" s="808"/>
      <c r="K296" s="784"/>
    </row>
    <row r="297" spans="1:10" ht="15.75" customHeight="1">
      <c r="A297" s="801"/>
      <c r="B297" s="963" t="s">
        <v>536</v>
      </c>
      <c r="C297" s="963"/>
      <c r="D297" s="963"/>
      <c r="E297" s="964">
        <v>4</v>
      </c>
      <c r="F297" s="888" t="s">
        <v>535</v>
      </c>
      <c r="G297" s="964" t="s">
        <v>1086</v>
      </c>
      <c r="H297" s="821" t="s">
        <v>1281</v>
      </c>
      <c r="I297" s="965">
        <v>1240</v>
      </c>
      <c r="J297" s="878">
        <v>13860</v>
      </c>
    </row>
    <row r="298" spans="1:10" ht="15.75" customHeight="1">
      <c r="A298" s="801"/>
      <c r="B298" s="966" t="s">
        <v>540</v>
      </c>
      <c r="C298" s="966"/>
      <c r="D298" s="966"/>
      <c r="E298" s="967">
        <v>4</v>
      </c>
      <c r="F298" s="968" t="s">
        <v>539</v>
      </c>
      <c r="G298" s="967" t="s">
        <v>1086</v>
      </c>
      <c r="H298" s="830" t="s">
        <v>1282</v>
      </c>
      <c r="I298" s="969">
        <v>1240</v>
      </c>
      <c r="J298" s="879">
        <v>13860</v>
      </c>
    </row>
    <row r="299" spans="1:10" ht="15.75" customHeight="1">
      <c r="A299" s="801"/>
      <c r="B299" s="966" t="s">
        <v>1283</v>
      </c>
      <c r="C299" s="966"/>
      <c r="D299" s="966"/>
      <c r="E299" s="967">
        <v>4</v>
      </c>
      <c r="F299" s="968">
        <v>180</v>
      </c>
      <c r="G299" s="967" t="s">
        <v>1086</v>
      </c>
      <c r="H299" s="830" t="s">
        <v>1281</v>
      </c>
      <c r="I299" s="969">
        <v>1240</v>
      </c>
      <c r="J299" s="879">
        <v>13860</v>
      </c>
    </row>
    <row r="300" spans="1:10" ht="34.5" customHeight="1">
      <c r="A300" s="801"/>
      <c r="B300" s="954" t="s">
        <v>564</v>
      </c>
      <c r="C300" s="954"/>
      <c r="D300" s="954"/>
      <c r="E300" s="955">
        <v>4</v>
      </c>
      <c r="F300" s="956">
        <v>190</v>
      </c>
      <c r="G300" s="955" t="s">
        <v>1086</v>
      </c>
      <c r="H300" s="839" t="s">
        <v>1281</v>
      </c>
      <c r="I300" s="970">
        <v>1240</v>
      </c>
      <c r="J300" s="841">
        <v>13860</v>
      </c>
    </row>
    <row r="301" spans="1:11" s="785" customFormat="1" ht="16.5" customHeight="1">
      <c r="A301" s="809" t="s">
        <v>1284</v>
      </c>
      <c r="B301" s="783"/>
      <c r="C301" s="958"/>
      <c r="D301" s="959"/>
      <c r="E301" s="959"/>
      <c r="F301" s="960"/>
      <c r="G301" s="959"/>
      <c r="H301" s="961"/>
      <c r="I301" s="962"/>
      <c r="J301" s="808"/>
      <c r="K301" s="784"/>
    </row>
    <row r="302" spans="1:10" ht="17.25" customHeight="1">
      <c r="A302" s="801"/>
      <c r="B302" s="963" t="s">
        <v>1284</v>
      </c>
      <c r="C302" s="963"/>
      <c r="D302" s="963"/>
      <c r="E302" s="964">
        <v>4</v>
      </c>
      <c r="F302" s="888" t="s">
        <v>542</v>
      </c>
      <c r="G302" s="964" t="s">
        <v>1086</v>
      </c>
      <c r="H302" s="821" t="s">
        <v>1285</v>
      </c>
      <c r="I302" s="965">
        <v>1241</v>
      </c>
      <c r="J302" s="878">
        <v>13860</v>
      </c>
    </row>
    <row r="303" spans="1:10" ht="15.75" customHeight="1">
      <c r="A303" s="801"/>
      <c r="B303" s="966" t="s">
        <v>1286</v>
      </c>
      <c r="C303" s="966"/>
      <c r="D303" s="966"/>
      <c r="E303" s="967">
        <v>4</v>
      </c>
      <c r="F303" s="968" t="s">
        <v>545</v>
      </c>
      <c r="G303" s="967" t="s">
        <v>1086</v>
      </c>
      <c r="H303" s="830" t="s">
        <v>1287</v>
      </c>
      <c r="I303" s="969">
        <v>1241</v>
      </c>
      <c r="J303" s="879">
        <v>13860</v>
      </c>
    </row>
    <row r="304" spans="1:10" ht="15.75" customHeight="1">
      <c r="A304" s="801"/>
      <c r="B304" s="966" t="s">
        <v>554</v>
      </c>
      <c r="C304" s="966"/>
      <c r="D304" s="966"/>
      <c r="E304" s="967">
        <v>4</v>
      </c>
      <c r="F304" s="968">
        <v>181</v>
      </c>
      <c r="G304" s="967" t="s">
        <v>1086</v>
      </c>
      <c r="H304" s="830" t="s">
        <v>1285</v>
      </c>
      <c r="I304" s="969">
        <v>1241</v>
      </c>
      <c r="J304" s="879">
        <v>13860</v>
      </c>
    </row>
    <row r="305" spans="1:10" ht="33.75" customHeight="1">
      <c r="A305" s="801"/>
      <c r="B305" s="954" t="s">
        <v>566</v>
      </c>
      <c r="C305" s="954"/>
      <c r="D305" s="954"/>
      <c r="E305" s="955">
        <v>4</v>
      </c>
      <c r="F305" s="956">
        <v>193</v>
      </c>
      <c r="G305" s="955" t="s">
        <v>1086</v>
      </c>
      <c r="H305" s="839" t="s">
        <v>1285</v>
      </c>
      <c r="I305" s="970">
        <v>1241</v>
      </c>
      <c r="J305" s="841">
        <v>13860</v>
      </c>
    </row>
    <row r="306" spans="1:11" s="785" customFormat="1" ht="16.5" customHeight="1">
      <c r="A306" s="809" t="s">
        <v>547</v>
      </c>
      <c r="B306" s="783"/>
      <c r="C306" s="958"/>
      <c r="D306" s="959"/>
      <c r="E306" s="959"/>
      <c r="F306" s="960"/>
      <c r="G306" s="959"/>
      <c r="H306" s="961"/>
      <c r="I306" s="962"/>
      <c r="J306" s="808"/>
      <c r="K306" s="784"/>
    </row>
    <row r="307" spans="1:10" ht="15.75" customHeight="1">
      <c r="A307" s="801"/>
      <c r="B307" s="963" t="s">
        <v>547</v>
      </c>
      <c r="C307" s="963"/>
      <c r="D307" s="963"/>
      <c r="E307" s="964">
        <v>3</v>
      </c>
      <c r="F307" s="888">
        <v>187</v>
      </c>
      <c r="G307" s="964" t="s">
        <v>1089</v>
      </c>
      <c r="H307" s="821" t="s">
        <v>1288</v>
      </c>
      <c r="I307" s="965">
        <v>1242</v>
      </c>
      <c r="J307" s="878">
        <v>13860</v>
      </c>
    </row>
    <row r="308" spans="1:10" ht="30" customHeight="1">
      <c r="A308" s="801"/>
      <c r="B308" s="895" t="s">
        <v>1289</v>
      </c>
      <c r="C308" s="895"/>
      <c r="D308" s="895"/>
      <c r="E308" s="967">
        <v>3</v>
      </c>
      <c r="F308" s="968" t="s">
        <v>1290</v>
      </c>
      <c r="G308" s="967" t="s">
        <v>1089</v>
      </c>
      <c r="H308" s="830" t="s">
        <v>1291</v>
      </c>
      <c r="I308" s="969">
        <v>1243</v>
      </c>
      <c r="J308" s="879">
        <v>13860</v>
      </c>
    </row>
    <row r="309" spans="1:10" ht="30" customHeight="1">
      <c r="A309" s="801"/>
      <c r="B309" s="895" t="s">
        <v>1292</v>
      </c>
      <c r="C309" s="895"/>
      <c r="D309" s="895"/>
      <c r="E309" s="967">
        <v>3</v>
      </c>
      <c r="F309" s="968" t="s">
        <v>1293</v>
      </c>
      <c r="G309" s="967" t="s">
        <v>1089</v>
      </c>
      <c r="H309" s="830" t="s">
        <v>1288</v>
      </c>
      <c r="I309" s="969">
        <v>1267</v>
      </c>
      <c r="J309" s="879">
        <v>13860</v>
      </c>
    </row>
    <row r="310" spans="1:10" ht="30" customHeight="1">
      <c r="A310" s="801"/>
      <c r="B310" s="971" t="s">
        <v>1294</v>
      </c>
      <c r="C310" s="971"/>
      <c r="D310" s="971"/>
      <c r="E310" s="955">
        <v>3</v>
      </c>
      <c r="F310" s="956" t="s">
        <v>1295</v>
      </c>
      <c r="G310" s="955" t="s">
        <v>1089</v>
      </c>
      <c r="H310" s="839" t="s">
        <v>1288</v>
      </c>
      <c r="I310" s="970">
        <v>1278</v>
      </c>
      <c r="J310" s="841">
        <v>13860</v>
      </c>
    </row>
    <row r="311" spans="1:11" s="785" customFormat="1" ht="13.5" customHeight="1">
      <c r="A311" s="809" t="s">
        <v>548</v>
      </c>
      <c r="B311" s="783"/>
      <c r="C311" s="958"/>
      <c r="D311" s="959"/>
      <c r="E311" s="959"/>
      <c r="F311" s="960"/>
      <c r="G311" s="959"/>
      <c r="H311" s="961"/>
      <c r="I311" s="962"/>
      <c r="J311" s="808"/>
      <c r="K311" s="784"/>
    </row>
    <row r="312" spans="1:10" ht="15.75" customHeight="1">
      <c r="A312" s="801"/>
      <c r="B312" s="963" t="s">
        <v>548</v>
      </c>
      <c r="C312" s="963"/>
      <c r="D312" s="963"/>
      <c r="E312" s="964">
        <v>4</v>
      </c>
      <c r="F312" s="888">
        <v>160</v>
      </c>
      <c r="G312" s="964" t="s">
        <v>1086</v>
      </c>
      <c r="H312" s="821" t="s">
        <v>1296</v>
      </c>
      <c r="I312" s="965">
        <v>1245</v>
      </c>
      <c r="J312" s="878">
        <v>13860</v>
      </c>
    </row>
    <row r="313" spans="1:10" ht="15.75" customHeight="1">
      <c r="A313" s="801"/>
      <c r="B313" s="966" t="s">
        <v>1297</v>
      </c>
      <c r="C313" s="966"/>
      <c r="D313" s="966"/>
      <c r="E313" s="967">
        <v>4</v>
      </c>
      <c r="F313" s="968" t="s">
        <v>549</v>
      </c>
      <c r="G313" s="967" t="s">
        <v>1086</v>
      </c>
      <c r="H313" s="830" t="s">
        <v>1298</v>
      </c>
      <c r="I313" s="969">
        <v>1245</v>
      </c>
      <c r="J313" s="879">
        <v>13860</v>
      </c>
    </row>
    <row r="314" spans="1:10" ht="15.75" customHeight="1">
      <c r="A314" s="801"/>
      <c r="B314" s="966" t="s">
        <v>1299</v>
      </c>
      <c r="C314" s="966"/>
      <c r="D314" s="966"/>
      <c r="E314" s="967">
        <v>4</v>
      </c>
      <c r="F314" s="968">
        <v>182</v>
      </c>
      <c r="G314" s="967" t="s">
        <v>1086</v>
      </c>
      <c r="H314" s="830" t="s">
        <v>1296</v>
      </c>
      <c r="I314" s="969">
        <v>1245</v>
      </c>
      <c r="J314" s="879">
        <v>13860</v>
      </c>
    </row>
    <row r="315" spans="1:10" ht="29.25" customHeight="1">
      <c r="A315" s="801"/>
      <c r="B315" s="954" t="s">
        <v>568</v>
      </c>
      <c r="C315" s="954"/>
      <c r="D315" s="954"/>
      <c r="E315" s="955">
        <v>4</v>
      </c>
      <c r="F315" s="956">
        <v>196</v>
      </c>
      <c r="G315" s="955" t="s">
        <v>1086</v>
      </c>
      <c r="H315" s="839" t="s">
        <v>1296</v>
      </c>
      <c r="I315" s="970">
        <v>1245</v>
      </c>
      <c r="J315" s="841">
        <v>13860</v>
      </c>
    </row>
    <row r="316" spans="1:11" s="785" customFormat="1" ht="16.5" customHeight="1">
      <c r="A316" s="809" t="s">
        <v>571</v>
      </c>
      <c r="B316" s="783"/>
      <c r="C316" s="958"/>
      <c r="D316" s="959"/>
      <c r="E316" s="959"/>
      <c r="F316" s="960"/>
      <c r="G316" s="959"/>
      <c r="H316" s="961"/>
      <c r="I316" s="962"/>
      <c r="J316" s="808"/>
      <c r="K316" s="784"/>
    </row>
    <row r="317" spans="1:10" ht="30.75" customHeight="1">
      <c r="A317" s="801"/>
      <c r="B317" s="963" t="s">
        <v>573</v>
      </c>
      <c r="C317" s="963"/>
      <c r="D317" s="963"/>
      <c r="E317" s="964">
        <v>3</v>
      </c>
      <c r="F317" s="888">
        <v>915</v>
      </c>
      <c r="G317" s="964" t="s">
        <v>1089</v>
      </c>
      <c r="H317" s="821" t="s">
        <v>1300</v>
      </c>
      <c r="I317" s="822">
        <v>1263</v>
      </c>
      <c r="J317" s="878">
        <v>55500</v>
      </c>
    </row>
    <row r="318" spans="1:10" ht="27.75" customHeight="1">
      <c r="A318" s="801"/>
      <c r="B318" s="954" t="s">
        <v>575</v>
      </c>
      <c r="C318" s="954"/>
      <c r="D318" s="954"/>
      <c r="E318" s="955">
        <v>3</v>
      </c>
      <c r="F318" s="956">
        <v>916</v>
      </c>
      <c r="G318" s="955" t="s">
        <v>1089</v>
      </c>
      <c r="H318" s="839" t="s">
        <v>1300</v>
      </c>
      <c r="I318" s="840">
        <v>1263</v>
      </c>
      <c r="J318" s="841">
        <v>55500</v>
      </c>
    </row>
    <row r="319" spans="1:10" ht="21" customHeight="1">
      <c r="A319" s="809" t="s">
        <v>1301</v>
      </c>
      <c r="B319" s="783"/>
      <c r="C319" s="958"/>
      <c r="D319" s="959"/>
      <c r="E319" s="959"/>
      <c r="F319" s="960"/>
      <c r="G319" s="959"/>
      <c r="H319" s="961"/>
      <c r="I319" s="962"/>
      <c r="J319" s="808"/>
    </row>
    <row r="320" spans="1:10" ht="27.75" customHeight="1">
      <c r="A320" s="801"/>
      <c r="B320" s="963" t="s">
        <v>1302</v>
      </c>
      <c r="C320" s="963"/>
      <c r="D320" s="963"/>
      <c r="E320" s="964">
        <v>3</v>
      </c>
      <c r="F320" s="888" t="s">
        <v>1303</v>
      </c>
      <c r="G320" s="964" t="s">
        <v>1089</v>
      </c>
      <c r="H320" s="821" t="s">
        <v>1300</v>
      </c>
      <c r="I320" s="822">
        <v>1264</v>
      </c>
      <c r="J320" s="878">
        <v>66000</v>
      </c>
    </row>
    <row r="321" spans="1:10" ht="31.5" customHeight="1">
      <c r="A321" s="801"/>
      <c r="B321" s="954" t="s">
        <v>1304</v>
      </c>
      <c r="C321" s="954"/>
      <c r="D321" s="954"/>
      <c r="E321" s="955">
        <v>3</v>
      </c>
      <c r="F321" s="956" t="s">
        <v>1305</v>
      </c>
      <c r="G321" s="955" t="s">
        <v>1089</v>
      </c>
      <c r="H321" s="839" t="s">
        <v>1300</v>
      </c>
      <c r="I321" s="840">
        <v>1264</v>
      </c>
      <c r="J321" s="841">
        <v>66000</v>
      </c>
    </row>
    <row r="322" spans="1:10" ht="15" customHeight="1">
      <c r="A322" s="809" t="s">
        <v>1306</v>
      </c>
      <c r="B322" s="783"/>
      <c r="C322" s="958"/>
      <c r="D322" s="959"/>
      <c r="E322" s="959"/>
      <c r="F322" s="960"/>
      <c r="G322" s="959"/>
      <c r="H322" s="961"/>
      <c r="I322" s="962"/>
      <c r="J322" s="808"/>
    </row>
    <row r="323" spans="1:10" ht="15.75" customHeight="1">
      <c r="A323" s="801"/>
      <c r="B323" s="966" t="s">
        <v>541</v>
      </c>
      <c r="C323" s="966"/>
      <c r="D323" s="966"/>
      <c r="E323" s="967">
        <v>3</v>
      </c>
      <c r="F323" s="968">
        <v>188</v>
      </c>
      <c r="G323" s="967" t="s">
        <v>1089</v>
      </c>
      <c r="H323" s="830" t="s">
        <v>1307</v>
      </c>
      <c r="I323" s="831">
        <v>1265</v>
      </c>
      <c r="J323" s="878">
        <v>12540</v>
      </c>
    </row>
    <row r="324" spans="1:10" ht="15.75" customHeight="1">
      <c r="A324" s="801"/>
      <c r="B324" s="966" t="s">
        <v>557</v>
      </c>
      <c r="C324" s="966"/>
      <c r="D324" s="966"/>
      <c r="E324" s="967">
        <v>4</v>
      </c>
      <c r="F324" s="968" t="s">
        <v>556</v>
      </c>
      <c r="G324" s="967" t="s">
        <v>1086</v>
      </c>
      <c r="H324" s="830" t="s">
        <v>1308</v>
      </c>
      <c r="I324" s="831">
        <v>1266</v>
      </c>
      <c r="J324" s="879">
        <v>12540</v>
      </c>
    </row>
    <row r="325" spans="1:10" ht="15.75" customHeight="1">
      <c r="A325" s="801"/>
      <c r="B325" s="966" t="s">
        <v>1309</v>
      </c>
      <c r="C325" s="966"/>
      <c r="D325" s="966"/>
      <c r="E325" s="967">
        <v>4</v>
      </c>
      <c r="F325" s="968" t="s">
        <v>561</v>
      </c>
      <c r="G325" s="967" t="s">
        <v>1086</v>
      </c>
      <c r="H325" s="830" t="s">
        <v>1310</v>
      </c>
      <c r="I325" s="831">
        <v>1268</v>
      </c>
      <c r="J325" s="879">
        <v>12540</v>
      </c>
    </row>
    <row r="326" spans="1:10" ht="15.75" customHeight="1">
      <c r="A326" s="801"/>
      <c r="B326" s="972" t="s">
        <v>578</v>
      </c>
      <c r="C326" s="972"/>
      <c r="D326" s="972"/>
      <c r="E326" s="967">
        <v>6</v>
      </c>
      <c r="F326" s="968" t="s">
        <v>577</v>
      </c>
      <c r="G326" s="967" t="s">
        <v>1248</v>
      </c>
      <c r="H326" s="830" t="s">
        <v>1311</v>
      </c>
      <c r="I326" s="831">
        <v>1269</v>
      </c>
      <c r="J326" s="879">
        <v>5940</v>
      </c>
    </row>
    <row r="327" spans="1:10" ht="15.75" customHeight="1">
      <c r="A327" s="801"/>
      <c r="B327" s="895" t="s">
        <v>586</v>
      </c>
      <c r="C327" s="895"/>
      <c r="D327" s="895"/>
      <c r="E327" s="967">
        <v>2</v>
      </c>
      <c r="F327" s="968" t="s">
        <v>587</v>
      </c>
      <c r="G327" s="967" t="s">
        <v>1117</v>
      </c>
      <c r="H327" s="830" t="s">
        <v>1312</v>
      </c>
      <c r="I327" s="831">
        <v>1271</v>
      </c>
      <c r="J327" s="879">
        <v>13200</v>
      </c>
    </row>
    <row r="328" spans="1:10" ht="15.75" customHeight="1">
      <c r="A328" s="801"/>
      <c r="B328" s="895" t="s">
        <v>560</v>
      </c>
      <c r="C328" s="895"/>
      <c r="D328" s="895"/>
      <c r="E328" s="967">
        <v>4</v>
      </c>
      <c r="F328" s="968" t="s">
        <v>559</v>
      </c>
      <c r="G328" s="967" t="s">
        <v>1086</v>
      </c>
      <c r="H328" s="830" t="s">
        <v>1313</v>
      </c>
      <c r="I328" s="831">
        <v>1272</v>
      </c>
      <c r="J328" s="879">
        <v>12540</v>
      </c>
    </row>
    <row r="329" spans="1:10" ht="15.75" customHeight="1">
      <c r="A329" s="801"/>
      <c r="B329" s="895" t="s">
        <v>583</v>
      </c>
      <c r="C329" s="895"/>
      <c r="D329" s="895"/>
      <c r="E329" s="967">
        <v>6</v>
      </c>
      <c r="F329" s="968" t="s">
        <v>584</v>
      </c>
      <c r="G329" s="967" t="s">
        <v>1248</v>
      </c>
      <c r="H329" s="830" t="s">
        <v>1314</v>
      </c>
      <c r="I329" s="831">
        <v>1273</v>
      </c>
      <c r="J329" s="879">
        <v>4620</v>
      </c>
    </row>
    <row r="330" spans="1:10" ht="15.75" customHeight="1">
      <c r="A330" s="801"/>
      <c r="B330" s="966" t="s">
        <v>589</v>
      </c>
      <c r="C330" s="966"/>
      <c r="D330" s="966"/>
      <c r="E330" s="967">
        <v>6</v>
      </c>
      <c r="F330" s="968">
        <v>265</v>
      </c>
      <c r="G330" s="967" t="s">
        <v>1248</v>
      </c>
      <c r="H330" s="830" t="s">
        <v>1315</v>
      </c>
      <c r="I330" s="831">
        <v>1274</v>
      </c>
      <c r="J330" s="879">
        <v>6600</v>
      </c>
    </row>
    <row r="331" spans="1:10" ht="15.75" customHeight="1">
      <c r="A331" s="801"/>
      <c r="B331" s="973" t="s">
        <v>580</v>
      </c>
      <c r="C331" s="973"/>
      <c r="D331" s="973"/>
      <c r="E331" s="974">
        <v>7</v>
      </c>
      <c r="F331" s="975" t="s">
        <v>581</v>
      </c>
      <c r="G331" s="974" t="s">
        <v>1246</v>
      </c>
      <c r="H331" s="851" t="s">
        <v>1316</v>
      </c>
      <c r="I331" s="852">
        <v>1275</v>
      </c>
      <c r="J331" s="879">
        <v>5940</v>
      </c>
    </row>
    <row r="332" spans="1:10" ht="15.75" customHeight="1">
      <c r="A332" s="801"/>
      <c r="B332" s="966" t="s">
        <v>552</v>
      </c>
      <c r="C332" s="966"/>
      <c r="D332" s="966"/>
      <c r="E332" s="967">
        <v>4</v>
      </c>
      <c r="F332" s="968" t="s">
        <v>551</v>
      </c>
      <c r="G332" s="967" t="s">
        <v>1086</v>
      </c>
      <c r="H332" s="830" t="s">
        <v>1308</v>
      </c>
      <c r="I332" s="831">
        <v>1276</v>
      </c>
      <c r="J332" s="879">
        <v>12540</v>
      </c>
    </row>
    <row r="333" spans="1:10" ht="15.75" customHeight="1">
      <c r="A333" s="801"/>
      <c r="B333" s="954" t="s">
        <v>1317</v>
      </c>
      <c r="C333" s="954"/>
      <c r="D333" s="954"/>
      <c r="E333" s="974">
        <v>3</v>
      </c>
      <c r="F333" s="975" t="s">
        <v>1318</v>
      </c>
      <c r="G333" s="974">
        <v>273</v>
      </c>
      <c r="H333" s="839" t="s">
        <v>1319</v>
      </c>
      <c r="I333" s="840">
        <v>1277</v>
      </c>
      <c r="J333" s="879">
        <v>21120</v>
      </c>
    </row>
    <row r="334" spans="1:10" ht="15.75" customHeight="1">
      <c r="A334" s="801"/>
      <c r="B334" s="954" t="s">
        <v>1320</v>
      </c>
      <c r="C334" s="954"/>
      <c r="D334" s="954"/>
      <c r="E334" s="955">
        <v>3</v>
      </c>
      <c r="F334" s="956" t="s">
        <v>1321</v>
      </c>
      <c r="G334" s="955" t="s">
        <v>1089</v>
      </c>
      <c r="H334" s="839" t="s">
        <v>1322</v>
      </c>
      <c r="I334" s="840">
        <v>1279</v>
      </c>
      <c r="J334" s="841">
        <v>21120</v>
      </c>
    </row>
    <row r="335" spans="1:11" s="785" customFormat="1" ht="25.5" customHeight="1" hidden="1">
      <c r="A335" s="801" t="s">
        <v>1323</v>
      </c>
      <c r="B335" s="810"/>
      <c r="C335" s="811"/>
      <c r="D335" s="812"/>
      <c r="E335" s="812"/>
      <c r="F335" s="813"/>
      <c r="G335" s="812"/>
      <c r="H335" s="814"/>
      <c r="I335" s="815"/>
      <c r="J335" s="957">
        <v>0</v>
      </c>
      <c r="K335" s="784"/>
    </row>
    <row r="336" spans="1:11" s="785" customFormat="1" ht="16.5" customHeight="1">
      <c r="A336" s="809" t="s">
        <v>592</v>
      </c>
      <c r="B336" s="810"/>
      <c r="C336" s="811"/>
      <c r="D336" s="812"/>
      <c r="E336" s="812"/>
      <c r="F336" s="813"/>
      <c r="G336" s="812"/>
      <c r="H336" s="814"/>
      <c r="I336" s="815"/>
      <c r="J336" s="808"/>
      <c r="K336" s="784"/>
    </row>
    <row r="337" spans="1:10" ht="31.5" customHeight="1">
      <c r="A337" s="801"/>
      <c r="B337" s="963" t="s">
        <v>595</v>
      </c>
      <c r="C337" s="963"/>
      <c r="D337" s="963"/>
      <c r="E337" s="964">
        <v>6</v>
      </c>
      <c r="F337" s="888" t="s">
        <v>594</v>
      </c>
      <c r="G337" s="964" t="s">
        <v>1248</v>
      </c>
      <c r="H337" s="821" t="s">
        <v>1324</v>
      </c>
      <c r="I337" s="822">
        <v>1280</v>
      </c>
      <c r="J337" s="878">
        <v>6960</v>
      </c>
    </row>
    <row r="338" spans="1:10" ht="15.75" customHeight="1">
      <c r="A338" s="801"/>
      <c r="B338" s="966" t="s">
        <v>599</v>
      </c>
      <c r="C338" s="966"/>
      <c r="D338" s="966"/>
      <c r="E338" s="967">
        <v>6</v>
      </c>
      <c r="F338" s="968">
        <v>195</v>
      </c>
      <c r="G338" s="967" t="s">
        <v>1248</v>
      </c>
      <c r="H338" s="830" t="s">
        <v>1325</v>
      </c>
      <c r="I338" s="831">
        <v>1281</v>
      </c>
      <c r="J338" s="879">
        <v>9900</v>
      </c>
    </row>
    <row r="339" spans="1:10" ht="15.75" customHeight="1">
      <c r="A339" s="801"/>
      <c r="B339" s="966" t="s">
        <v>602</v>
      </c>
      <c r="C339" s="966"/>
      <c r="D339" s="966"/>
      <c r="E339" s="967">
        <v>6</v>
      </c>
      <c r="F339" s="968">
        <v>198</v>
      </c>
      <c r="G339" s="967" t="s">
        <v>1248</v>
      </c>
      <c r="H339" s="830" t="s">
        <v>1326</v>
      </c>
      <c r="I339" s="831">
        <v>1282</v>
      </c>
      <c r="J339" s="879">
        <v>9900</v>
      </c>
    </row>
    <row r="340" spans="1:10" ht="15.75" customHeight="1">
      <c r="A340" s="801"/>
      <c r="B340" s="966" t="s">
        <v>604</v>
      </c>
      <c r="C340" s="966"/>
      <c r="D340" s="966"/>
      <c r="E340" s="967">
        <v>6</v>
      </c>
      <c r="F340" s="968">
        <v>199</v>
      </c>
      <c r="G340" s="967" t="s">
        <v>1248</v>
      </c>
      <c r="H340" s="830" t="s">
        <v>1327</v>
      </c>
      <c r="I340" s="831">
        <v>1283</v>
      </c>
      <c r="J340" s="879">
        <v>15840</v>
      </c>
    </row>
    <row r="341" spans="1:10" ht="33" customHeight="1">
      <c r="A341" s="801"/>
      <c r="B341" s="966" t="s">
        <v>606</v>
      </c>
      <c r="C341" s="966"/>
      <c r="D341" s="966"/>
      <c r="E341" s="967">
        <v>6</v>
      </c>
      <c r="F341" s="968">
        <v>200</v>
      </c>
      <c r="G341" s="967" t="s">
        <v>1248</v>
      </c>
      <c r="H341" s="830" t="s">
        <v>1325</v>
      </c>
      <c r="I341" s="831">
        <v>1284</v>
      </c>
      <c r="J341" s="879">
        <v>11880</v>
      </c>
    </row>
    <row r="342" spans="1:10" ht="20.25" customHeight="1">
      <c r="A342" s="801"/>
      <c r="B342" s="966" t="s">
        <v>609</v>
      </c>
      <c r="C342" s="966"/>
      <c r="D342" s="966"/>
      <c r="E342" s="967">
        <v>6</v>
      </c>
      <c r="F342" s="968">
        <v>213</v>
      </c>
      <c r="G342" s="967" t="s">
        <v>1248</v>
      </c>
      <c r="H342" s="830" t="s">
        <v>1326</v>
      </c>
      <c r="I342" s="831">
        <v>1285</v>
      </c>
      <c r="J342" s="879">
        <v>11880</v>
      </c>
    </row>
    <row r="343" spans="1:10" ht="15.75" customHeight="1">
      <c r="A343" s="801"/>
      <c r="B343" s="966" t="s">
        <v>611</v>
      </c>
      <c r="C343" s="966"/>
      <c r="D343" s="966"/>
      <c r="E343" s="967">
        <v>5</v>
      </c>
      <c r="F343" s="968">
        <v>214</v>
      </c>
      <c r="G343" s="967" t="s">
        <v>1263</v>
      </c>
      <c r="H343" s="830" t="s">
        <v>1275</v>
      </c>
      <c r="I343" s="831">
        <v>1286</v>
      </c>
      <c r="J343" s="879">
        <v>16500</v>
      </c>
    </row>
    <row r="344" spans="1:10" ht="15.75" customHeight="1">
      <c r="A344" s="801"/>
      <c r="B344" s="966" t="s">
        <v>612</v>
      </c>
      <c r="C344" s="966"/>
      <c r="D344" s="966"/>
      <c r="E344" s="967">
        <v>6</v>
      </c>
      <c r="F344" s="968">
        <v>215</v>
      </c>
      <c r="G344" s="967" t="s">
        <v>1248</v>
      </c>
      <c r="H344" s="830" t="s">
        <v>1327</v>
      </c>
      <c r="I344" s="831">
        <v>1287</v>
      </c>
      <c r="J344" s="879">
        <v>13470</v>
      </c>
    </row>
    <row r="345" spans="1:10" ht="15.75" customHeight="1">
      <c r="A345" s="801"/>
      <c r="B345" s="966" t="s">
        <v>616</v>
      </c>
      <c r="C345" s="966"/>
      <c r="D345" s="966"/>
      <c r="E345" s="967">
        <v>5</v>
      </c>
      <c r="F345" s="968">
        <v>216</v>
      </c>
      <c r="G345" s="967" t="s">
        <v>1263</v>
      </c>
      <c r="H345" s="830" t="s">
        <v>1275</v>
      </c>
      <c r="I345" s="831">
        <v>1288</v>
      </c>
      <c r="J345" s="879">
        <v>16320</v>
      </c>
    </row>
    <row r="346" spans="1:10" ht="15.75" customHeight="1">
      <c r="A346" s="801"/>
      <c r="B346" s="971" t="s">
        <v>1328</v>
      </c>
      <c r="C346" s="971"/>
      <c r="D346" s="971"/>
      <c r="E346" s="955">
        <v>6</v>
      </c>
      <c r="F346" s="956" t="s">
        <v>1329</v>
      </c>
      <c r="G346" s="955" t="s">
        <v>1248</v>
      </c>
      <c r="H346" s="839" t="s">
        <v>1330</v>
      </c>
      <c r="I346" s="840">
        <v>1289</v>
      </c>
      <c r="J346" s="841">
        <v>8910</v>
      </c>
    </row>
    <row r="347" spans="1:11" s="785" customFormat="1" ht="15.75">
      <c r="A347" s="801" t="s">
        <v>1331</v>
      </c>
      <c r="B347" s="810"/>
      <c r="C347" s="811"/>
      <c r="D347" s="812"/>
      <c r="E347" s="812"/>
      <c r="F347" s="813"/>
      <c r="G347" s="812"/>
      <c r="H347" s="814"/>
      <c r="I347" s="815"/>
      <c r="J347" s="957"/>
      <c r="K347" s="784"/>
    </row>
    <row r="348" spans="1:11" s="785" customFormat="1" ht="16.5" customHeight="1">
      <c r="A348" s="809" t="s">
        <v>1332</v>
      </c>
      <c r="B348" s="810"/>
      <c r="C348" s="811"/>
      <c r="D348" s="812"/>
      <c r="E348" s="812"/>
      <c r="F348" s="813"/>
      <c r="G348" s="812"/>
      <c r="H348" s="814"/>
      <c r="I348" s="815"/>
      <c r="J348" s="808"/>
      <c r="K348" s="784"/>
    </row>
    <row r="349" spans="1:10" ht="18" customHeight="1">
      <c r="A349" s="801"/>
      <c r="B349" s="963" t="s">
        <v>1333</v>
      </c>
      <c r="C349" s="963"/>
      <c r="D349" s="963"/>
      <c r="E349" s="964">
        <v>5</v>
      </c>
      <c r="F349" s="888" t="s">
        <v>619</v>
      </c>
      <c r="G349" s="964" t="s">
        <v>1263</v>
      </c>
      <c r="H349" s="821" t="s">
        <v>1334</v>
      </c>
      <c r="I349" s="822">
        <v>1301</v>
      </c>
      <c r="J349" s="878">
        <v>11280</v>
      </c>
    </row>
    <row r="350" spans="1:10" ht="17.25" customHeight="1">
      <c r="A350" s="801"/>
      <c r="B350" s="966" t="s">
        <v>622</v>
      </c>
      <c r="C350" s="966"/>
      <c r="D350" s="966"/>
      <c r="E350" s="967">
        <v>5</v>
      </c>
      <c r="F350" s="968">
        <v>171</v>
      </c>
      <c r="G350" s="967" t="s">
        <v>1263</v>
      </c>
      <c r="H350" s="830" t="s">
        <v>1335</v>
      </c>
      <c r="I350" s="831">
        <v>1302</v>
      </c>
      <c r="J350" s="879">
        <v>10260</v>
      </c>
    </row>
    <row r="351" spans="1:10" ht="17.25" customHeight="1">
      <c r="A351" s="801"/>
      <c r="B351" s="966" t="s">
        <v>624</v>
      </c>
      <c r="C351" s="966"/>
      <c r="D351" s="966"/>
      <c r="E351" s="967">
        <v>4</v>
      </c>
      <c r="F351" s="968" t="s">
        <v>623</v>
      </c>
      <c r="G351" s="967" t="s">
        <v>1086</v>
      </c>
      <c r="H351" s="830" t="s">
        <v>1236</v>
      </c>
      <c r="I351" s="831">
        <v>1303</v>
      </c>
      <c r="J351" s="879">
        <v>12480</v>
      </c>
    </row>
    <row r="352" spans="1:11" s="978" customFormat="1" ht="15.75" customHeight="1">
      <c r="A352" s="976"/>
      <c r="B352" s="954" t="s">
        <v>1336</v>
      </c>
      <c r="C352" s="954"/>
      <c r="D352" s="954"/>
      <c r="E352" s="837">
        <v>4</v>
      </c>
      <c r="F352" s="838">
        <v>797</v>
      </c>
      <c r="G352" s="837" t="s">
        <v>1086</v>
      </c>
      <c r="H352" s="839" t="s">
        <v>1337</v>
      </c>
      <c r="I352" s="840">
        <v>1304</v>
      </c>
      <c r="J352" s="841">
        <v>15600</v>
      </c>
      <c r="K352" s="977"/>
    </row>
    <row r="353" spans="1:11" s="785" customFormat="1" ht="15.75">
      <c r="A353" s="801" t="s">
        <v>1338</v>
      </c>
      <c r="B353" s="810"/>
      <c r="C353" s="811"/>
      <c r="D353" s="812"/>
      <c r="E353" s="812"/>
      <c r="F353" s="813"/>
      <c r="G353" s="812"/>
      <c r="H353" s="814"/>
      <c r="I353" s="815"/>
      <c r="J353" s="957">
        <v>0</v>
      </c>
      <c r="K353" s="784"/>
    </row>
    <row r="354" spans="1:11" s="986" customFormat="1" ht="15.75" customHeight="1">
      <c r="A354" s="809" t="s">
        <v>1339</v>
      </c>
      <c r="B354" s="979"/>
      <c r="C354" s="980"/>
      <c r="D354" s="981"/>
      <c r="E354" s="981"/>
      <c r="F354" s="982"/>
      <c r="G354" s="981"/>
      <c r="H354" s="983"/>
      <c r="I354" s="984"/>
      <c r="J354" s="808"/>
      <c r="K354" s="985"/>
    </row>
    <row r="355" spans="1:11" s="986" customFormat="1" ht="31.5" customHeight="1">
      <c r="A355" s="809"/>
      <c r="B355" s="971" t="s">
        <v>629</v>
      </c>
      <c r="C355" s="826" t="s">
        <v>1340</v>
      </c>
      <c r="D355" s="836">
        <v>1233</v>
      </c>
      <c r="E355" s="955">
        <v>4</v>
      </c>
      <c r="F355" s="956" t="s">
        <v>385</v>
      </c>
      <c r="G355" s="955" t="s">
        <v>1086</v>
      </c>
      <c r="H355" s="839" t="s">
        <v>1341</v>
      </c>
      <c r="I355" s="840">
        <v>1314</v>
      </c>
      <c r="J355" s="841">
        <v>100000</v>
      </c>
      <c r="K355" s="985"/>
    </row>
    <row r="356" spans="1:10" ht="15.75" customHeight="1">
      <c r="A356" s="801"/>
      <c r="B356" s="816" t="s">
        <v>632</v>
      </c>
      <c r="C356" s="826" t="s">
        <v>1340</v>
      </c>
      <c r="D356" s="836">
        <v>1221</v>
      </c>
      <c r="E356" s="955">
        <v>4</v>
      </c>
      <c r="F356" s="956" t="s">
        <v>631</v>
      </c>
      <c r="G356" s="955" t="s">
        <v>1086</v>
      </c>
      <c r="H356" s="839" t="s">
        <v>1342</v>
      </c>
      <c r="I356" s="840">
        <v>1312</v>
      </c>
      <c r="J356" s="841">
        <v>19540</v>
      </c>
    </row>
    <row r="357" spans="1:10" ht="15.75">
      <c r="A357" s="801"/>
      <c r="B357" s="816"/>
      <c r="C357" s="826" t="s">
        <v>1340</v>
      </c>
      <c r="D357" s="836">
        <v>1230</v>
      </c>
      <c r="E357" s="955">
        <v>4</v>
      </c>
      <c r="F357" s="956" t="s">
        <v>628</v>
      </c>
      <c r="G357" s="955" t="s">
        <v>1086</v>
      </c>
      <c r="H357" s="839" t="s">
        <v>1343</v>
      </c>
      <c r="I357" s="840">
        <v>1311</v>
      </c>
      <c r="J357" s="841">
        <v>97080</v>
      </c>
    </row>
    <row r="358" spans="1:11" s="785" customFormat="1" ht="15" customHeight="1">
      <c r="A358" s="809" t="s">
        <v>649</v>
      </c>
      <c r="B358" s="810"/>
      <c r="C358" s="811"/>
      <c r="D358" s="987"/>
      <c r="E358" s="988"/>
      <c r="F358" s="989"/>
      <c r="G358" s="988"/>
      <c r="H358" s="814"/>
      <c r="I358" s="815"/>
      <c r="J358" s="808"/>
      <c r="K358" s="784"/>
    </row>
    <row r="359" spans="1:10" ht="18" customHeight="1">
      <c r="A359" s="801"/>
      <c r="B359" s="935" t="s">
        <v>649</v>
      </c>
      <c r="C359" s="935"/>
      <c r="D359" s="935"/>
      <c r="E359" s="936">
        <v>5</v>
      </c>
      <c r="F359" s="937">
        <v>716</v>
      </c>
      <c r="G359" s="936" t="s">
        <v>1263</v>
      </c>
      <c r="H359" s="867" t="s">
        <v>1344</v>
      </c>
      <c r="I359" s="868">
        <v>1313</v>
      </c>
      <c r="J359" s="938">
        <v>7920</v>
      </c>
    </row>
    <row r="360" spans="1:11" s="785" customFormat="1" ht="18" customHeight="1">
      <c r="A360" s="809" t="s">
        <v>651</v>
      </c>
      <c r="B360" s="810"/>
      <c r="C360" s="990"/>
      <c r="D360" s="987"/>
      <c r="E360" s="988"/>
      <c r="F360" s="989"/>
      <c r="G360" s="988"/>
      <c r="H360" s="814"/>
      <c r="I360" s="815"/>
      <c r="J360" s="808"/>
      <c r="K360" s="784"/>
    </row>
    <row r="361" spans="1:10" ht="36" customHeight="1">
      <c r="A361" s="801"/>
      <c r="B361" s="963" t="s">
        <v>1345</v>
      </c>
      <c r="C361" s="963"/>
      <c r="D361" s="963"/>
      <c r="E361" s="964">
        <v>4</v>
      </c>
      <c r="F361" s="888">
        <v>700</v>
      </c>
      <c r="G361" s="964" t="s">
        <v>1086</v>
      </c>
      <c r="H361" s="821" t="s">
        <v>1346</v>
      </c>
      <c r="I361" s="822">
        <v>1316</v>
      </c>
      <c r="J361" s="878">
        <v>33000</v>
      </c>
    </row>
    <row r="362" spans="1:10" ht="36" customHeight="1">
      <c r="A362" s="801"/>
      <c r="B362" s="971" t="s">
        <v>1347</v>
      </c>
      <c r="C362" s="971"/>
      <c r="D362" s="971"/>
      <c r="E362" s="955">
        <v>3</v>
      </c>
      <c r="F362" s="956" t="s">
        <v>1348</v>
      </c>
      <c r="G362" s="955" t="s">
        <v>1089</v>
      </c>
      <c r="H362" s="839" t="s">
        <v>1349</v>
      </c>
      <c r="I362" s="840">
        <v>1400</v>
      </c>
      <c r="J362" s="841">
        <v>54120</v>
      </c>
    </row>
    <row r="363" spans="1:11" s="986" customFormat="1" ht="16.5" customHeight="1">
      <c r="A363" s="809" t="s">
        <v>633</v>
      </c>
      <c r="B363" s="979"/>
      <c r="C363" s="980"/>
      <c r="D363" s="981"/>
      <c r="E363" s="981"/>
      <c r="F363" s="982"/>
      <c r="G363" s="981"/>
      <c r="H363" s="983"/>
      <c r="I363" s="984"/>
      <c r="J363" s="808"/>
      <c r="K363" s="985"/>
    </row>
    <row r="364" spans="1:10" ht="18" customHeight="1">
      <c r="A364" s="801"/>
      <c r="B364" s="963" t="s">
        <v>634</v>
      </c>
      <c r="C364" s="963"/>
      <c r="D364" s="963"/>
      <c r="E364" s="964">
        <v>5</v>
      </c>
      <c r="F364" s="888">
        <v>717</v>
      </c>
      <c r="G364" s="964" t="s">
        <v>1263</v>
      </c>
      <c r="H364" s="821" t="s">
        <v>1350</v>
      </c>
      <c r="I364" s="822">
        <v>1317</v>
      </c>
      <c r="J364" s="878">
        <v>7920</v>
      </c>
    </row>
    <row r="365" spans="1:10" ht="15.75" customHeight="1">
      <c r="A365" s="801"/>
      <c r="B365" s="966" t="s">
        <v>636</v>
      </c>
      <c r="C365" s="966"/>
      <c r="D365" s="966"/>
      <c r="E365" s="967">
        <v>5</v>
      </c>
      <c r="F365" s="968">
        <v>701</v>
      </c>
      <c r="G365" s="967" t="s">
        <v>1263</v>
      </c>
      <c r="H365" s="830" t="s">
        <v>1350</v>
      </c>
      <c r="I365" s="831">
        <v>1317</v>
      </c>
      <c r="J365" s="879">
        <v>7920</v>
      </c>
    </row>
    <row r="366" spans="1:10" ht="15.75" customHeight="1">
      <c r="A366" s="801"/>
      <c r="B366" s="966" t="s">
        <v>1351</v>
      </c>
      <c r="C366" s="966"/>
      <c r="D366" s="966"/>
      <c r="E366" s="967">
        <v>5</v>
      </c>
      <c r="F366" s="968">
        <v>707</v>
      </c>
      <c r="G366" s="967" t="s">
        <v>1263</v>
      </c>
      <c r="H366" s="830" t="s">
        <v>1350</v>
      </c>
      <c r="I366" s="831">
        <v>1317</v>
      </c>
      <c r="J366" s="879">
        <v>7920</v>
      </c>
    </row>
    <row r="367" spans="1:10" ht="15.75" customHeight="1">
      <c r="A367" s="801"/>
      <c r="B367" s="966" t="s">
        <v>638</v>
      </c>
      <c r="C367" s="966"/>
      <c r="D367" s="966"/>
      <c r="E367" s="967">
        <v>5</v>
      </c>
      <c r="F367" s="968">
        <v>702</v>
      </c>
      <c r="G367" s="967" t="s">
        <v>1263</v>
      </c>
      <c r="H367" s="830" t="s">
        <v>1350</v>
      </c>
      <c r="I367" s="831">
        <v>1317</v>
      </c>
      <c r="J367" s="879">
        <v>7920</v>
      </c>
    </row>
    <row r="368" spans="1:10" ht="15.75" customHeight="1">
      <c r="A368" s="801"/>
      <c r="B368" s="966" t="s">
        <v>639</v>
      </c>
      <c r="C368" s="966"/>
      <c r="D368" s="966"/>
      <c r="E368" s="967">
        <v>5</v>
      </c>
      <c r="F368" s="968">
        <v>714</v>
      </c>
      <c r="G368" s="967" t="s">
        <v>1263</v>
      </c>
      <c r="H368" s="830" t="s">
        <v>1350</v>
      </c>
      <c r="I368" s="831">
        <v>1317</v>
      </c>
      <c r="J368" s="879">
        <v>7920</v>
      </c>
    </row>
    <row r="369" spans="1:10" ht="15.75" customHeight="1">
      <c r="A369" s="801"/>
      <c r="B369" s="966" t="s">
        <v>640</v>
      </c>
      <c r="C369" s="966"/>
      <c r="D369" s="966"/>
      <c r="E369" s="967">
        <v>5</v>
      </c>
      <c r="F369" s="968">
        <v>705</v>
      </c>
      <c r="G369" s="967" t="s">
        <v>1263</v>
      </c>
      <c r="H369" s="830" t="s">
        <v>1350</v>
      </c>
      <c r="I369" s="831">
        <v>1317</v>
      </c>
      <c r="J369" s="879">
        <v>7920</v>
      </c>
    </row>
    <row r="370" spans="1:10" ht="15.75" customHeight="1">
      <c r="A370" s="801"/>
      <c r="B370" s="966" t="s">
        <v>641</v>
      </c>
      <c r="C370" s="966"/>
      <c r="D370" s="966"/>
      <c r="E370" s="967">
        <v>5</v>
      </c>
      <c r="F370" s="968">
        <v>710</v>
      </c>
      <c r="G370" s="967" t="s">
        <v>1263</v>
      </c>
      <c r="H370" s="830" t="s">
        <v>1350</v>
      </c>
      <c r="I370" s="831">
        <v>1317</v>
      </c>
      <c r="J370" s="879">
        <v>7920</v>
      </c>
    </row>
    <row r="371" spans="1:10" ht="15.75" customHeight="1">
      <c r="A371" s="801"/>
      <c r="B371" s="966" t="s">
        <v>642</v>
      </c>
      <c r="C371" s="966"/>
      <c r="D371" s="966"/>
      <c r="E371" s="967">
        <v>5</v>
      </c>
      <c r="F371" s="968">
        <v>715</v>
      </c>
      <c r="G371" s="967" t="s">
        <v>1263</v>
      </c>
      <c r="H371" s="830" t="s">
        <v>1350</v>
      </c>
      <c r="I371" s="831">
        <v>1317</v>
      </c>
      <c r="J371" s="879">
        <v>7920</v>
      </c>
    </row>
    <row r="372" spans="1:10" ht="15.75" customHeight="1">
      <c r="A372" s="801"/>
      <c r="B372" s="966" t="s">
        <v>643</v>
      </c>
      <c r="C372" s="966"/>
      <c r="D372" s="966"/>
      <c r="E372" s="967">
        <v>5</v>
      </c>
      <c r="F372" s="968">
        <v>704</v>
      </c>
      <c r="G372" s="967" t="s">
        <v>1263</v>
      </c>
      <c r="H372" s="830" t="s">
        <v>1350</v>
      </c>
      <c r="I372" s="831">
        <v>1317</v>
      </c>
      <c r="J372" s="879">
        <v>7920</v>
      </c>
    </row>
    <row r="373" spans="1:10" ht="15.75" customHeight="1">
      <c r="A373" s="801"/>
      <c r="B373" s="966" t="s">
        <v>644</v>
      </c>
      <c r="C373" s="966"/>
      <c r="D373" s="966"/>
      <c r="E373" s="967">
        <v>5</v>
      </c>
      <c r="F373" s="968">
        <v>706</v>
      </c>
      <c r="G373" s="967" t="s">
        <v>1263</v>
      </c>
      <c r="H373" s="830" t="s">
        <v>1350</v>
      </c>
      <c r="I373" s="831">
        <v>1317</v>
      </c>
      <c r="J373" s="879">
        <v>7920</v>
      </c>
    </row>
    <row r="374" spans="1:10" ht="15.75" customHeight="1">
      <c r="A374" s="801"/>
      <c r="B374" s="966" t="s">
        <v>645</v>
      </c>
      <c r="C374" s="966"/>
      <c r="D374" s="966"/>
      <c r="E374" s="967">
        <v>5</v>
      </c>
      <c r="F374" s="968">
        <v>708</v>
      </c>
      <c r="G374" s="967" t="s">
        <v>1263</v>
      </c>
      <c r="H374" s="830" t="s">
        <v>1350</v>
      </c>
      <c r="I374" s="831">
        <v>1317</v>
      </c>
      <c r="J374" s="879">
        <v>7920</v>
      </c>
    </row>
    <row r="375" spans="1:10" ht="15.75" customHeight="1">
      <c r="A375" s="801"/>
      <c r="B375" s="966" t="s">
        <v>646</v>
      </c>
      <c r="C375" s="966"/>
      <c r="D375" s="966"/>
      <c r="E375" s="967">
        <v>5</v>
      </c>
      <c r="F375" s="968">
        <v>712</v>
      </c>
      <c r="G375" s="967" t="s">
        <v>1263</v>
      </c>
      <c r="H375" s="830" t="s">
        <v>1350</v>
      </c>
      <c r="I375" s="831">
        <v>1317</v>
      </c>
      <c r="J375" s="879">
        <v>7920</v>
      </c>
    </row>
    <row r="376" spans="1:10" ht="15.75" customHeight="1">
      <c r="A376" s="801"/>
      <c r="B376" s="966" t="s">
        <v>647</v>
      </c>
      <c r="C376" s="966"/>
      <c r="D376" s="966"/>
      <c r="E376" s="967">
        <v>5</v>
      </c>
      <c r="F376" s="968">
        <v>709</v>
      </c>
      <c r="G376" s="967" t="s">
        <v>1263</v>
      </c>
      <c r="H376" s="830" t="s">
        <v>1350</v>
      </c>
      <c r="I376" s="831">
        <v>1317</v>
      </c>
      <c r="J376" s="879">
        <v>7920</v>
      </c>
    </row>
    <row r="377" spans="1:10" ht="15.75" customHeight="1">
      <c r="A377" s="801"/>
      <c r="B377" s="954" t="s">
        <v>1352</v>
      </c>
      <c r="C377" s="954"/>
      <c r="D377" s="954"/>
      <c r="E377" s="955">
        <v>5</v>
      </c>
      <c r="F377" s="956">
        <v>711</v>
      </c>
      <c r="G377" s="955" t="s">
        <v>1263</v>
      </c>
      <c r="H377" s="839" t="s">
        <v>1350</v>
      </c>
      <c r="I377" s="840">
        <v>1317</v>
      </c>
      <c r="J377" s="841">
        <v>7920</v>
      </c>
    </row>
    <row r="378" spans="1:11" s="785" customFormat="1" ht="25.5" customHeight="1">
      <c r="A378" s="801" t="s">
        <v>1353</v>
      </c>
      <c r="B378" s="810"/>
      <c r="C378" s="811"/>
      <c r="D378" s="812"/>
      <c r="E378" s="812"/>
      <c r="F378" s="813"/>
      <c r="G378" s="812"/>
      <c r="H378" s="814"/>
      <c r="I378" s="815"/>
      <c r="J378" s="808"/>
      <c r="K378" s="784"/>
    </row>
    <row r="379" spans="1:11" s="785" customFormat="1" ht="21" customHeight="1">
      <c r="A379" s="991" t="s">
        <v>1354</v>
      </c>
      <c r="B379" s="991"/>
      <c r="C379" s="991"/>
      <c r="D379" s="991"/>
      <c r="E379" s="991"/>
      <c r="F379" s="991"/>
      <c r="G379" s="991"/>
      <c r="H379" s="991"/>
      <c r="I379" s="991"/>
      <c r="J379" s="991"/>
      <c r="K379" s="784"/>
    </row>
    <row r="380" spans="1:10" ht="31.5" customHeight="1">
      <c r="A380" s="801"/>
      <c r="B380" s="963" t="s">
        <v>1355</v>
      </c>
      <c r="C380" s="963"/>
      <c r="D380" s="963"/>
      <c r="E380" s="964">
        <v>4</v>
      </c>
      <c r="F380" s="888">
        <v>740</v>
      </c>
      <c r="G380" s="964" t="s">
        <v>1086</v>
      </c>
      <c r="H380" s="821" t="s">
        <v>1356</v>
      </c>
      <c r="I380" s="822">
        <v>1352</v>
      </c>
      <c r="J380" s="823">
        <v>46200</v>
      </c>
    </row>
    <row r="381" spans="1:10" ht="30.75" customHeight="1">
      <c r="A381" s="801"/>
      <c r="B381" s="966" t="s">
        <v>1357</v>
      </c>
      <c r="C381" s="966"/>
      <c r="D381" s="966"/>
      <c r="E381" s="967">
        <v>4</v>
      </c>
      <c r="F381" s="968">
        <v>741</v>
      </c>
      <c r="G381" s="967" t="s">
        <v>1086</v>
      </c>
      <c r="H381" s="830" t="s">
        <v>1356</v>
      </c>
      <c r="I381" s="831">
        <v>1352</v>
      </c>
      <c r="J381" s="879">
        <v>46200</v>
      </c>
    </row>
    <row r="382" spans="1:10" ht="39.75" customHeight="1">
      <c r="A382" s="801"/>
      <c r="B382" s="966" t="s">
        <v>1358</v>
      </c>
      <c r="C382" s="966"/>
      <c r="D382" s="966"/>
      <c r="E382" s="967">
        <v>4</v>
      </c>
      <c r="F382" s="968">
        <v>742</v>
      </c>
      <c r="G382" s="967" t="s">
        <v>1086</v>
      </c>
      <c r="H382" s="830" t="s">
        <v>1356</v>
      </c>
      <c r="I382" s="831">
        <v>1352</v>
      </c>
      <c r="J382" s="879">
        <v>46200</v>
      </c>
    </row>
    <row r="383" spans="1:10" ht="35.25" customHeight="1">
      <c r="A383" s="801"/>
      <c r="B383" s="966" t="s">
        <v>1359</v>
      </c>
      <c r="C383" s="966"/>
      <c r="D383" s="966"/>
      <c r="E383" s="967">
        <v>4</v>
      </c>
      <c r="F383" s="968">
        <v>743</v>
      </c>
      <c r="G383" s="967" t="s">
        <v>1086</v>
      </c>
      <c r="H383" s="830" t="s">
        <v>1356</v>
      </c>
      <c r="I383" s="831">
        <v>1352</v>
      </c>
      <c r="J383" s="879">
        <v>46200</v>
      </c>
    </row>
    <row r="384" spans="1:10" ht="39.75" customHeight="1">
      <c r="A384" s="801"/>
      <c r="B384" s="954" t="s">
        <v>1360</v>
      </c>
      <c r="C384" s="954"/>
      <c r="D384" s="954"/>
      <c r="E384" s="955">
        <v>4</v>
      </c>
      <c r="F384" s="956">
        <v>744</v>
      </c>
      <c r="G384" s="955" t="s">
        <v>1086</v>
      </c>
      <c r="H384" s="839" t="s">
        <v>1356</v>
      </c>
      <c r="I384" s="840">
        <v>1352</v>
      </c>
      <c r="J384" s="841">
        <v>46200</v>
      </c>
    </row>
    <row r="385" spans="1:10" ht="17.25" customHeight="1">
      <c r="A385" s="801"/>
      <c r="B385" s="991" t="s">
        <v>1361</v>
      </c>
      <c r="C385" s="991"/>
      <c r="D385" s="991"/>
      <c r="E385" s="991"/>
      <c r="F385" s="991"/>
      <c r="G385" s="991"/>
      <c r="H385" s="991"/>
      <c r="I385" s="991"/>
      <c r="J385" s="991"/>
    </row>
    <row r="386" spans="1:10" ht="35.25" customHeight="1">
      <c r="A386" s="801"/>
      <c r="B386" s="889" t="s">
        <v>1362</v>
      </c>
      <c r="C386" s="889"/>
      <c r="D386" s="889"/>
      <c r="E386" s="964">
        <v>2</v>
      </c>
      <c r="F386" s="888" t="s">
        <v>1363</v>
      </c>
      <c r="G386" s="964" t="s">
        <v>1117</v>
      </c>
      <c r="H386" s="821" t="s">
        <v>1364</v>
      </c>
      <c r="I386" s="822">
        <v>1373</v>
      </c>
      <c r="J386" s="878">
        <f>46800-4680-7130</f>
        <v>34990</v>
      </c>
    </row>
    <row r="387" spans="1:10" ht="34.5" customHeight="1">
      <c r="A387" s="801"/>
      <c r="B387" s="895" t="s">
        <v>1365</v>
      </c>
      <c r="C387" s="895"/>
      <c r="D387" s="895"/>
      <c r="E387" s="967">
        <v>3</v>
      </c>
      <c r="F387" s="968" t="s">
        <v>1366</v>
      </c>
      <c r="G387" s="967" t="s">
        <v>1089</v>
      </c>
      <c r="H387" s="830" t="s">
        <v>1367</v>
      </c>
      <c r="I387" s="831">
        <v>1359</v>
      </c>
      <c r="J387" s="879">
        <f aca="true" t="shared" si="0" ref="J387:J390">41940-4194+4-2760</f>
        <v>34990</v>
      </c>
    </row>
    <row r="388" spans="1:10" ht="34.5" customHeight="1">
      <c r="A388" s="801"/>
      <c r="B388" s="895" t="s">
        <v>1368</v>
      </c>
      <c r="C388" s="895"/>
      <c r="D388" s="895"/>
      <c r="E388" s="967">
        <v>3</v>
      </c>
      <c r="F388" s="968" t="s">
        <v>1369</v>
      </c>
      <c r="G388" s="967" t="s">
        <v>1089</v>
      </c>
      <c r="H388" s="830" t="s">
        <v>1370</v>
      </c>
      <c r="I388" s="831">
        <v>1370</v>
      </c>
      <c r="J388" s="879">
        <f t="shared" si="0"/>
        <v>34990</v>
      </c>
    </row>
    <row r="389" spans="1:10" ht="34.5" customHeight="1">
      <c r="A389" s="801"/>
      <c r="B389" s="895" t="s">
        <v>1371</v>
      </c>
      <c r="C389" s="895"/>
      <c r="D389" s="895"/>
      <c r="E389" s="967">
        <v>3</v>
      </c>
      <c r="F389" s="968" t="s">
        <v>1372</v>
      </c>
      <c r="G389" s="992" t="s">
        <v>1089</v>
      </c>
      <c r="H389" s="830" t="s">
        <v>1373</v>
      </c>
      <c r="I389" s="831">
        <v>1371</v>
      </c>
      <c r="J389" s="879">
        <f t="shared" si="0"/>
        <v>34990</v>
      </c>
    </row>
    <row r="390" spans="1:10" ht="34.5" customHeight="1">
      <c r="A390" s="801"/>
      <c r="B390" s="895" t="s">
        <v>1374</v>
      </c>
      <c r="C390" s="895"/>
      <c r="D390" s="895"/>
      <c r="E390" s="967">
        <v>4</v>
      </c>
      <c r="F390" s="968" t="s">
        <v>1375</v>
      </c>
      <c r="G390" s="992" t="s">
        <v>1086</v>
      </c>
      <c r="H390" s="830" t="s">
        <v>1376</v>
      </c>
      <c r="I390" s="831">
        <v>1372</v>
      </c>
      <c r="J390" s="879">
        <f t="shared" si="0"/>
        <v>34990</v>
      </c>
    </row>
    <row r="391" spans="1:10" ht="34.5" customHeight="1">
      <c r="A391" s="801"/>
      <c r="B391" s="895" t="s">
        <v>1377</v>
      </c>
      <c r="C391" s="895"/>
      <c r="D391" s="895"/>
      <c r="E391" s="967">
        <v>2</v>
      </c>
      <c r="F391" s="968">
        <v>726</v>
      </c>
      <c r="G391" s="967" t="s">
        <v>1117</v>
      </c>
      <c r="H391" s="830" t="s">
        <v>1378</v>
      </c>
      <c r="I391" s="831">
        <v>1367</v>
      </c>
      <c r="J391" s="878">
        <f aca="true" t="shared" si="1" ref="J391:J392">46800-4680-7130</f>
        <v>34990</v>
      </c>
    </row>
    <row r="392" spans="1:10" ht="34.5" customHeight="1">
      <c r="A392" s="801"/>
      <c r="B392" s="966" t="s">
        <v>1379</v>
      </c>
      <c r="C392" s="966"/>
      <c r="D392" s="966"/>
      <c r="E392" s="967">
        <v>2</v>
      </c>
      <c r="F392" s="968" t="s">
        <v>1380</v>
      </c>
      <c r="G392" s="967" t="s">
        <v>1117</v>
      </c>
      <c r="H392" s="830" t="s">
        <v>1381</v>
      </c>
      <c r="I392" s="831">
        <v>1374</v>
      </c>
      <c r="J392" s="878">
        <f t="shared" si="1"/>
        <v>34990</v>
      </c>
    </row>
    <row r="393" spans="1:10" ht="34.5" customHeight="1">
      <c r="A393" s="801"/>
      <c r="B393" s="895" t="s">
        <v>1382</v>
      </c>
      <c r="C393" s="895"/>
      <c r="D393" s="895"/>
      <c r="E393" s="974">
        <v>2</v>
      </c>
      <c r="F393" s="975" t="s">
        <v>1383</v>
      </c>
      <c r="G393" s="974" t="s">
        <v>1117</v>
      </c>
      <c r="H393" s="830" t="s">
        <v>1381</v>
      </c>
      <c r="I393" s="852">
        <v>1377</v>
      </c>
      <c r="J393" s="878">
        <v>17495</v>
      </c>
    </row>
    <row r="394" spans="1:10" ht="34.5" customHeight="1">
      <c r="A394" s="801"/>
      <c r="B394" s="954" t="s">
        <v>1384</v>
      </c>
      <c r="C394" s="954"/>
      <c r="D394" s="954"/>
      <c r="E394" s="955">
        <v>2</v>
      </c>
      <c r="F394" s="956" t="s">
        <v>1385</v>
      </c>
      <c r="G394" s="955" t="s">
        <v>1117</v>
      </c>
      <c r="H394" s="839" t="s">
        <v>1386</v>
      </c>
      <c r="I394" s="840">
        <v>1375</v>
      </c>
      <c r="J394" s="938">
        <f>46800-4680-7130</f>
        <v>34990</v>
      </c>
    </row>
    <row r="395" spans="1:11" ht="27" customHeight="1">
      <c r="A395" s="801"/>
      <c r="B395" s="993" t="s">
        <v>1387</v>
      </c>
      <c r="C395" s="993"/>
      <c r="D395" s="993"/>
      <c r="E395" s="993"/>
      <c r="F395" s="993"/>
      <c r="G395" s="993"/>
      <c r="H395" s="993"/>
      <c r="I395" s="993"/>
      <c r="J395" s="993"/>
      <c r="K395" s="772" t="s">
        <v>1388</v>
      </c>
    </row>
    <row r="396" spans="1:10" ht="36" customHeight="1">
      <c r="A396" s="801"/>
      <c r="B396" s="994" t="s">
        <v>1389</v>
      </c>
      <c r="C396" s="994"/>
      <c r="D396" s="994"/>
      <c r="E396" s="995">
        <v>3</v>
      </c>
      <c r="F396" s="996" t="s">
        <v>371</v>
      </c>
      <c r="G396" s="995" t="s">
        <v>1089</v>
      </c>
      <c r="H396" s="997" t="s">
        <v>1390</v>
      </c>
      <c r="I396" s="998">
        <v>1381</v>
      </c>
      <c r="J396" s="999">
        <v>7500</v>
      </c>
    </row>
    <row r="397" spans="1:10" ht="34.5" customHeight="1">
      <c r="A397" s="801"/>
      <c r="B397" s="994" t="s">
        <v>1391</v>
      </c>
      <c r="C397" s="994"/>
      <c r="D397" s="994"/>
      <c r="E397" s="995">
        <v>3</v>
      </c>
      <c r="F397" s="996" t="s">
        <v>373</v>
      </c>
      <c r="G397" s="995" t="s">
        <v>1089</v>
      </c>
      <c r="H397" s="997" t="s">
        <v>1392</v>
      </c>
      <c r="I397" s="998">
        <v>1382</v>
      </c>
      <c r="J397" s="999">
        <v>7500</v>
      </c>
    </row>
    <row r="398" spans="1:10" ht="33.75" customHeight="1">
      <c r="A398" s="801"/>
      <c r="B398" s="994" t="s">
        <v>1393</v>
      </c>
      <c r="C398" s="994"/>
      <c r="D398" s="994"/>
      <c r="E398" s="995">
        <v>3</v>
      </c>
      <c r="F398" s="996" t="s">
        <v>375</v>
      </c>
      <c r="G398" s="995" t="s">
        <v>1089</v>
      </c>
      <c r="H398" s="997" t="s">
        <v>1394</v>
      </c>
      <c r="I398" s="998">
        <v>1383</v>
      </c>
      <c r="J398" s="999">
        <v>7500</v>
      </c>
    </row>
    <row r="399" spans="1:10" ht="36" customHeight="1">
      <c r="A399" s="801"/>
      <c r="B399" s="994" t="s">
        <v>1395</v>
      </c>
      <c r="C399" s="994"/>
      <c r="D399" s="994"/>
      <c r="E399" s="995">
        <v>3</v>
      </c>
      <c r="F399" s="996" t="s">
        <v>377</v>
      </c>
      <c r="G399" s="995" t="s">
        <v>1089</v>
      </c>
      <c r="H399" s="997" t="s">
        <v>1396</v>
      </c>
      <c r="I399" s="998">
        <v>1384</v>
      </c>
      <c r="J399" s="999">
        <v>7500</v>
      </c>
    </row>
    <row r="400" spans="1:10" ht="34.5" customHeight="1">
      <c r="A400" s="801"/>
      <c r="B400" s="994" t="s">
        <v>1397</v>
      </c>
      <c r="C400" s="994"/>
      <c r="D400" s="994"/>
      <c r="E400" s="995">
        <v>2</v>
      </c>
      <c r="F400" s="996" t="s">
        <v>369</v>
      </c>
      <c r="G400" s="995" t="s">
        <v>1117</v>
      </c>
      <c r="H400" s="997" t="s">
        <v>1398</v>
      </c>
      <c r="I400" s="998">
        <v>1380</v>
      </c>
      <c r="J400" s="999">
        <v>7500</v>
      </c>
    </row>
    <row r="401" spans="1:10" ht="21.75" customHeight="1">
      <c r="A401" s="801"/>
      <c r="B401" s="1000" t="s">
        <v>1399</v>
      </c>
      <c r="C401" s="1000"/>
      <c r="D401" s="1000"/>
      <c r="E401" s="1000"/>
      <c r="F401" s="1000"/>
      <c r="G401" s="1000"/>
      <c r="H401" s="1000"/>
      <c r="I401" s="1000"/>
      <c r="J401" s="1000"/>
    </row>
    <row r="402" spans="1:10" ht="27.75" customHeight="1">
      <c r="A402" s="801"/>
      <c r="B402" s="889" t="s">
        <v>1400</v>
      </c>
      <c r="C402" s="889"/>
      <c r="D402" s="889"/>
      <c r="E402" s="964">
        <v>2</v>
      </c>
      <c r="F402" s="888" t="s">
        <v>1401</v>
      </c>
      <c r="G402" s="1001" t="s">
        <v>1117</v>
      </c>
      <c r="H402" s="821" t="s">
        <v>1402</v>
      </c>
      <c r="I402" s="822">
        <v>1350</v>
      </c>
      <c r="J402" s="878">
        <f>51840-2592+2-4300</f>
        <v>44950</v>
      </c>
    </row>
    <row r="403" spans="1:10" ht="27.75" customHeight="1">
      <c r="A403" s="801"/>
      <c r="B403" s="895" t="s">
        <v>1403</v>
      </c>
      <c r="C403" s="895"/>
      <c r="D403" s="895"/>
      <c r="E403" s="967">
        <v>3</v>
      </c>
      <c r="F403" s="968" t="s">
        <v>1404</v>
      </c>
      <c r="G403" s="992" t="s">
        <v>1089</v>
      </c>
      <c r="H403" s="830" t="s">
        <v>1405</v>
      </c>
      <c r="I403" s="831">
        <v>1368</v>
      </c>
      <c r="J403" s="879">
        <v>51480</v>
      </c>
    </row>
    <row r="404" spans="1:10" ht="33" customHeight="1">
      <c r="A404" s="801"/>
      <c r="B404" s="889" t="s">
        <v>1406</v>
      </c>
      <c r="C404" s="889"/>
      <c r="D404" s="889"/>
      <c r="E404" s="955">
        <v>2</v>
      </c>
      <c r="F404" s="956" t="s">
        <v>1407</v>
      </c>
      <c r="G404" s="1002" t="s">
        <v>1117</v>
      </c>
      <c r="H404" s="821" t="s">
        <v>1402</v>
      </c>
      <c r="I404" s="840">
        <v>1378</v>
      </c>
      <c r="J404" s="841">
        <v>22475</v>
      </c>
    </row>
    <row r="405" spans="1:11" s="785" customFormat="1" ht="21" customHeight="1">
      <c r="A405" s="991" t="s">
        <v>1408</v>
      </c>
      <c r="B405" s="991"/>
      <c r="C405" s="991"/>
      <c r="D405" s="991"/>
      <c r="E405" s="991"/>
      <c r="F405" s="991"/>
      <c r="G405" s="991"/>
      <c r="H405" s="991"/>
      <c r="I405" s="991"/>
      <c r="J405" s="1003"/>
      <c r="K405" s="784"/>
    </row>
    <row r="406" spans="1:10" ht="39" customHeight="1">
      <c r="A406" s="801"/>
      <c r="B406" s="963" t="s">
        <v>1409</v>
      </c>
      <c r="C406" s="963"/>
      <c r="D406" s="963"/>
      <c r="E406" s="964">
        <v>4</v>
      </c>
      <c r="F406" s="888">
        <v>721</v>
      </c>
      <c r="G406" s="964" t="s">
        <v>1086</v>
      </c>
      <c r="H406" s="821" t="s">
        <v>1410</v>
      </c>
      <c r="I406" s="822">
        <v>1357</v>
      </c>
      <c r="J406" s="878">
        <v>13070</v>
      </c>
    </row>
    <row r="407" spans="1:10" ht="39" customHeight="1">
      <c r="A407" s="801"/>
      <c r="B407" s="966" t="s">
        <v>1411</v>
      </c>
      <c r="C407" s="966"/>
      <c r="D407" s="966"/>
      <c r="E407" s="967">
        <v>3</v>
      </c>
      <c r="F407" s="968" t="s">
        <v>1412</v>
      </c>
      <c r="G407" s="967" t="s">
        <v>1089</v>
      </c>
      <c r="H407" s="831" t="s">
        <v>1413</v>
      </c>
      <c r="I407" s="831">
        <v>1358</v>
      </c>
      <c r="J407" s="879">
        <v>21260</v>
      </c>
    </row>
    <row r="408" spans="1:10" ht="37.5" customHeight="1">
      <c r="A408" s="801"/>
      <c r="B408" s="966" t="s">
        <v>1414</v>
      </c>
      <c r="C408" s="966"/>
      <c r="D408" s="966"/>
      <c r="E408" s="967">
        <v>3</v>
      </c>
      <c r="F408" s="968" t="s">
        <v>1415</v>
      </c>
      <c r="G408" s="967" t="s">
        <v>1089</v>
      </c>
      <c r="H408" s="831" t="s">
        <v>1413</v>
      </c>
      <c r="I408" s="831">
        <v>1358</v>
      </c>
      <c r="J408" s="879">
        <v>21260</v>
      </c>
    </row>
    <row r="409" spans="1:10" ht="48.75" customHeight="1">
      <c r="A409" s="801"/>
      <c r="B409" s="966" t="s">
        <v>1416</v>
      </c>
      <c r="C409" s="966"/>
      <c r="D409" s="966"/>
      <c r="E409" s="967">
        <v>3</v>
      </c>
      <c r="F409" s="968" t="s">
        <v>1417</v>
      </c>
      <c r="G409" s="967" t="s">
        <v>1089</v>
      </c>
      <c r="H409" s="831" t="s">
        <v>1418</v>
      </c>
      <c r="I409" s="831">
        <v>1358</v>
      </c>
      <c r="J409" s="879">
        <v>21260</v>
      </c>
    </row>
    <row r="410" spans="1:10" ht="47.25" customHeight="1">
      <c r="A410" s="801"/>
      <c r="B410" s="966" t="s">
        <v>1419</v>
      </c>
      <c r="C410" s="966"/>
      <c r="D410" s="966"/>
      <c r="E410" s="967">
        <v>3</v>
      </c>
      <c r="F410" s="968" t="s">
        <v>1420</v>
      </c>
      <c r="G410" s="967" t="s">
        <v>1089</v>
      </c>
      <c r="H410" s="831" t="s">
        <v>1421</v>
      </c>
      <c r="I410" s="831">
        <v>1358</v>
      </c>
      <c r="J410" s="879">
        <v>21260</v>
      </c>
    </row>
    <row r="411" spans="1:10" ht="48" customHeight="1">
      <c r="A411" s="801"/>
      <c r="B411" s="954" t="s">
        <v>1422</v>
      </c>
      <c r="C411" s="954"/>
      <c r="D411" s="954"/>
      <c r="E411" s="955">
        <v>4</v>
      </c>
      <c r="F411" s="956" t="s">
        <v>1423</v>
      </c>
      <c r="G411" s="955" t="s">
        <v>1089</v>
      </c>
      <c r="H411" s="840" t="s">
        <v>1424</v>
      </c>
      <c r="I411" s="840">
        <v>1358</v>
      </c>
      <c r="J411" s="841">
        <v>21260</v>
      </c>
    </row>
    <row r="412" spans="1:10" ht="21" customHeight="1">
      <c r="A412" s="1004" t="s">
        <v>1425</v>
      </c>
      <c r="B412" s="1004"/>
      <c r="C412" s="1004"/>
      <c r="D412" s="1004"/>
      <c r="E412" s="1004"/>
      <c r="F412" s="1004"/>
      <c r="G412" s="1004"/>
      <c r="H412" s="1004"/>
      <c r="I412" s="1004"/>
      <c r="J412" s="1004"/>
    </row>
    <row r="413" spans="1:10" ht="35.25" customHeight="1">
      <c r="A413" s="801"/>
      <c r="B413" s="1005" t="s">
        <v>1426</v>
      </c>
      <c r="C413" s="1005"/>
      <c r="D413" s="1005"/>
      <c r="E413" s="1006">
        <v>4</v>
      </c>
      <c r="F413" s="1007">
        <v>771</v>
      </c>
      <c r="G413" s="1006" t="s">
        <v>1086</v>
      </c>
      <c r="H413" s="1008" t="s">
        <v>1410</v>
      </c>
      <c r="I413" s="1009">
        <v>1360</v>
      </c>
      <c r="J413" s="1010">
        <v>13070</v>
      </c>
    </row>
    <row r="414" spans="1:11" s="934" customFormat="1" ht="21" customHeight="1">
      <c r="A414" s="991" t="s">
        <v>1427</v>
      </c>
      <c r="B414" s="991"/>
      <c r="C414" s="991"/>
      <c r="D414" s="991"/>
      <c r="E414" s="991"/>
      <c r="F414" s="991"/>
      <c r="G414" s="991"/>
      <c r="H414" s="991"/>
      <c r="I414" s="991"/>
      <c r="J414" s="991"/>
      <c r="K414" s="1011"/>
    </row>
    <row r="415" spans="1:10" ht="21.75" customHeight="1">
      <c r="A415" s="801"/>
      <c r="B415" s="939" t="s">
        <v>1428</v>
      </c>
      <c r="C415" s="939"/>
      <c r="D415" s="939"/>
      <c r="E415" s="940">
        <v>7</v>
      </c>
      <c r="F415" s="941">
        <v>725</v>
      </c>
      <c r="G415" s="940" t="s">
        <v>1246</v>
      </c>
      <c r="H415" s="942" t="s">
        <v>1429</v>
      </c>
      <c r="I415" s="943">
        <v>1362</v>
      </c>
      <c r="J415" s="957">
        <v>9770</v>
      </c>
    </row>
    <row r="416" spans="1:11" s="785" customFormat="1" ht="21" customHeight="1">
      <c r="A416" s="991" t="s">
        <v>1430</v>
      </c>
      <c r="B416" s="991"/>
      <c r="C416" s="991"/>
      <c r="D416" s="991"/>
      <c r="E416" s="991"/>
      <c r="F416" s="991"/>
      <c r="G416" s="991"/>
      <c r="H416" s="991"/>
      <c r="I416" s="991"/>
      <c r="J416" s="991"/>
      <c r="K416" s="784"/>
    </row>
    <row r="417" spans="1:10" ht="16.5" customHeight="1">
      <c r="A417" s="801"/>
      <c r="B417" s="1012" t="s">
        <v>1431</v>
      </c>
      <c r="C417" s="1012"/>
      <c r="D417" s="1013" t="s">
        <v>1432</v>
      </c>
      <c r="E417" s="933">
        <v>4</v>
      </c>
      <c r="F417" s="846">
        <v>760</v>
      </c>
      <c r="G417" s="933" t="s">
        <v>1086</v>
      </c>
      <c r="H417" s="847" t="s">
        <v>1356</v>
      </c>
      <c r="I417" s="848">
        <v>1365</v>
      </c>
      <c r="J417" s="880">
        <v>19540</v>
      </c>
    </row>
    <row r="418" spans="1:10" ht="16.5" customHeight="1">
      <c r="A418" s="801"/>
      <c r="B418" s="1012"/>
      <c r="C418" s="1012"/>
      <c r="D418" s="906" t="s">
        <v>1433</v>
      </c>
      <c r="E418" s="967">
        <v>7</v>
      </c>
      <c r="F418" s="968">
        <v>761</v>
      </c>
      <c r="G418" s="967" t="s">
        <v>1246</v>
      </c>
      <c r="H418" s="830" t="s">
        <v>1434</v>
      </c>
      <c r="I418" s="831">
        <v>1366</v>
      </c>
      <c r="J418" s="879">
        <v>13070</v>
      </c>
    </row>
    <row r="419" spans="1:10" ht="16.5" customHeight="1">
      <c r="A419" s="801"/>
      <c r="B419" s="966" t="s">
        <v>1435</v>
      </c>
      <c r="C419" s="966"/>
      <c r="D419" s="906" t="s">
        <v>1432</v>
      </c>
      <c r="E419" s="967">
        <v>4</v>
      </c>
      <c r="F419" s="968">
        <v>762</v>
      </c>
      <c r="G419" s="967" t="s">
        <v>1086</v>
      </c>
      <c r="H419" s="830" t="s">
        <v>1356</v>
      </c>
      <c r="I419" s="831">
        <v>1365</v>
      </c>
      <c r="J419" s="879">
        <v>19540</v>
      </c>
    </row>
    <row r="420" spans="1:10" ht="16.5" customHeight="1">
      <c r="A420" s="801"/>
      <c r="B420" s="966"/>
      <c r="C420" s="966"/>
      <c r="D420" s="906" t="s">
        <v>1433</v>
      </c>
      <c r="E420" s="967">
        <v>7</v>
      </c>
      <c r="F420" s="968">
        <v>763</v>
      </c>
      <c r="G420" s="967" t="s">
        <v>1246</v>
      </c>
      <c r="H420" s="830" t="s">
        <v>1434</v>
      </c>
      <c r="I420" s="831">
        <v>1366</v>
      </c>
      <c r="J420" s="879">
        <v>13070</v>
      </c>
    </row>
    <row r="421" spans="1:10" ht="16.5" customHeight="1">
      <c r="A421" s="801"/>
      <c r="B421" s="966" t="s">
        <v>1436</v>
      </c>
      <c r="C421" s="966"/>
      <c r="D421" s="906" t="s">
        <v>1432</v>
      </c>
      <c r="E421" s="967">
        <v>4</v>
      </c>
      <c r="F421" s="968">
        <v>764</v>
      </c>
      <c r="G421" s="967" t="s">
        <v>1086</v>
      </c>
      <c r="H421" s="830" t="s">
        <v>1356</v>
      </c>
      <c r="I421" s="831">
        <v>1365</v>
      </c>
      <c r="J421" s="879">
        <v>19540</v>
      </c>
    </row>
    <row r="422" spans="1:10" ht="16.5" customHeight="1">
      <c r="A422" s="801"/>
      <c r="B422" s="966"/>
      <c r="C422" s="966"/>
      <c r="D422" s="906" t="s">
        <v>1433</v>
      </c>
      <c r="E422" s="967">
        <v>7</v>
      </c>
      <c r="F422" s="968">
        <v>766</v>
      </c>
      <c r="G422" s="967" t="s">
        <v>1246</v>
      </c>
      <c r="H422" s="830" t="s">
        <v>1434</v>
      </c>
      <c r="I422" s="831">
        <v>1366</v>
      </c>
      <c r="J422" s="879">
        <v>13070</v>
      </c>
    </row>
    <row r="423" spans="1:10" ht="16.5" customHeight="1">
      <c r="A423" s="801"/>
      <c r="B423" s="966" t="s">
        <v>1437</v>
      </c>
      <c r="C423" s="966"/>
      <c r="D423" s="906" t="s">
        <v>1432</v>
      </c>
      <c r="E423" s="967">
        <v>4</v>
      </c>
      <c r="F423" s="968">
        <v>767</v>
      </c>
      <c r="G423" s="967" t="s">
        <v>1086</v>
      </c>
      <c r="H423" s="830" t="s">
        <v>1356</v>
      </c>
      <c r="I423" s="831">
        <v>1365</v>
      </c>
      <c r="J423" s="879">
        <v>19540</v>
      </c>
    </row>
    <row r="424" spans="1:10" ht="16.5" customHeight="1">
      <c r="A424" s="801"/>
      <c r="B424" s="966"/>
      <c r="C424" s="966"/>
      <c r="D424" s="906" t="s">
        <v>1433</v>
      </c>
      <c r="E424" s="967">
        <v>7</v>
      </c>
      <c r="F424" s="968">
        <v>768</v>
      </c>
      <c r="G424" s="967" t="s">
        <v>1246</v>
      </c>
      <c r="H424" s="830" t="s">
        <v>1434</v>
      </c>
      <c r="I424" s="831">
        <v>1366</v>
      </c>
      <c r="J424" s="879">
        <v>13070</v>
      </c>
    </row>
    <row r="425" spans="1:10" ht="16.5" customHeight="1">
      <c r="A425" s="801"/>
      <c r="B425" s="973" t="s">
        <v>1438</v>
      </c>
      <c r="C425" s="973"/>
      <c r="D425" s="906" t="s">
        <v>1432</v>
      </c>
      <c r="E425" s="967">
        <v>4</v>
      </c>
      <c r="F425" s="968">
        <v>769</v>
      </c>
      <c r="G425" s="967" t="s">
        <v>1086</v>
      </c>
      <c r="H425" s="830" t="s">
        <v>1356</v>
      </c>
      <c r="I425" s="831">
        <v>1365</v>
      </c>
      <c r="J425" s="879">
        <v>19540</v>
      </c>
    </row>
    <row r="426" spans="1:10" ht="16.5" customHeight="1">
      <c r="A426" s="801"/>
      <c r="B426" s="973"/>
      <c r="C426" s="973"/>
      <c r="D426" s="1014" t="s">
        <v>1433</v>
      </c>
      <c r="E426" s="974">
        <v>7</v>
      </c>
      <c r="F426" s="975">
        <v>770</v>
      </c>
      <c r="G426" s="974" t="s">
        <v>1246</v>
      </c>
      <c r="H426" s="830" t="s">
        <v>1434</v>
      </c>
      <c r="I426" s="852">
        <v>1366</v>
      </c>
      <c r="J426" s="948">
        <v>13070</v>
      </c>
    </row>
    <row r="427" spans="1:10" ht="46.5" customHeight="1">
      <c r="A427" s="801"/>
      <c r="B427" s="1015" t="s">
        <v>1439</v>
      </c>
      <c r="C427" s="1015"/>
      <c r="D427" s="906"/>
      <c r="E427" s="967">
        <v>4</v>
      </c>
      <c r="F427" s="968" t="s">
        <v>709</v>
      </c>
      <c r="G427" s="992" t="s">
        <v>1086</v>
      </c>
      <c r="H427" s="830" t="s">
        <v>1356</v>
      </c>
      <c r="I427" s="831">
        <v>1379</v>
      </c>
      <c r="J427" s="1016">
        <v>9770</v>
      </c>
    </row>
    <row r="428" spans="1:10" ht="50.25" customHeight="1">
      <c r="A428" s="991" t="s">
        <v>1440</v>
      </c>
      <c r="B428" s="991"/>
      <c r="C428" s="991"/>
      <c r="D428" s="991"/>
      <c r="E428" s="991"/>
      <c r="F428" s="991"/>
      <c r="G428" s="991"/>
      <c r="H428" s="991"/>
      <c r="I428" s="991"/>
      <c r="J428" s="991"/>
    </row>
    <row r="429" spans="1:10" ht="67.5" customHeight="1">
      <c r="A429" s="801"/>
      <c r="B429" s="949" t="s">
        <v>1440</v>
      </c>
      <c r="C429" s="949"/>
      <c r="D429" s="949"/>
      <c r="E429" s="950">
        <v>2</v>
      </c>
      <c r="F429" s="951">
        <v>776</v>
      </c>
      <c r="G429" s="950" t="s">
        <v>1117</v>
      </c>
      <c r="H429" s="952" t="s">
        <v>1378</v>
      </c>
      <c r="I429" s="953">
        <v>1369</v>
      </c>
      <c r="J429" s="947">
        <v>21260</v>
      </c>
    </row>
    <row r="430" spans="1:11" s="785" customFormat="1" ht="21" customHeight="1">
      <c r="A430" s="1017" t="s">
        <v>744</v>
      </c>
      <c r="B430" s="1018"/>
      <c r="C430" s="1019"/>
      <c r="D430" s="1019"/>
      <c r="E430" s="1019"/>
      <c r="F430" s="1019"/>
      <c r="G430" s="1019"/>
      <c r="H430" s="1019"/>
      <c r="I430" s="1019"/>
      <c r="J430" s="1020"/>
      <c r="K430" s="784"/>
    </row>
    <row r="431" spans="1:11" s="785" customFormat="1" ht="18" customHeight="1">
      <c r="A431" s="1021"/>
      <c r="B431" s="1022" t="s">
        <v>1441</v>
      </c>
      <c r="C431" s="1022"/>
      <c r="D431" s="1022"/>
      <c r="E431" s="964">
        <v>3</v>
      </c>
      <c r="F431" s="888" t="s">
        <v>746</v>
      </c>
      <c r="G431" s="964" t="s">
        <v>1089</v>
      </c>
      <c r="H431" s="821" t="s">
        <v>1442</v>
      </c>
      <c r="I431" s="822">
        <v>1401</v>
      </c>
      <c r="J431" s="880">
        <v>104280</v>
      </c>
      <c r="K431" s="784"/>
    </row>
    <row r="432" spans="1:11" s="785" customFormat="1" ht="33.75" customHeight="1">
      <c r="A432" s="1021"/>
      <c r="B432" s="1023" t="s">
        <v>1443</v>
      </c>
      <c r="C432" s="1023"/>
      <c r="D432" s="1023"/>
      <c r="E432" s="967">
        <v>3</v>
      </c>
      <c r="F432" s="968" t="s">
        <v>1444</v>
      </c>
      <c r="G432" s="967" t="s">
        <v>1089</v>
      </c>
      <c r="H432" s="830" t="s">
        <v>1442</v>
      </c>
      <c r="I432" s="831">
        <v>1507</v>
      </c>
      <c r="J432" s="879">
        <v>171600</v>
      </c>
      <c r="K432" s="784"/>
    </row>
    <row r="433" spans="1:10" ht="18" customHeight="1">
      <c r="A433" s="1024"/>
      <c r="B433" s="1023" t="s">
        <v>749</v>
      </c>
      <c r="C433" s="1023"/>
      <c r="D433" s="1023"/>
      <c r="E433" s="967">
        <v>3</v>
      </c>
      <c r="F433" s="968">
        <v>131</v>
      </c>
      <c r="G433" s="967" t="s">
        <v>1089</v>
      </c>
      <c r="H433" s="830" t="s">
        <v>1445</v>
      </c>
      <c r="I433" s="831">
        <v>1402</v>
      </c>
      <c r="J433" s="879">
        <v>104280</v>
      </c>
    </row>
    <row r="434" spans="1:10" ht="18" customHeight="1">
      <c r="A434" s="1024"/>
      <c r="B434" s="1023" t="s">
        <v>1446</v>
      </c>
      <c r="C434" s="1023"/>
      <c r="D434" s="1023"/>
      <c r="E434" s="967">
        <v>1</v>
      </c>
      <c r="F434" s="968">
        <v>137</v>
      </c>
      <c r="G434" s="967" t="s">
        <v>1447</v>
      </c>
      <c r="H434" s="830" t="s">
        <v>1448</v>
      </c>
      <c r="I434" s="831">
        <v>1403</v>
      </c>
      <c r="J434" s="879">
        <v>104280</v>
      </c>
    </row>
    <row r="435" spans="1:10" ht="35.25" customHeight="1">
      <c r="A435" s="1024"/>
      <c r="B435" s="1023" t="s">
        <v>1449</v>
      </c>
      <c r="C435" s="1023"/>
      <c r="D435" s="1023"/>
      <c r="E435" s="967">
        <v>4</v>
      </c>
      <c r="F435" s="968" t="s">
        <v>1450</v>
      </c>
      <c r="G435" s="967" t="s">
        <v>1086</v>
      </c>
      <c r="H435" s="830" t="s">
        <v>1346</v>
      </c>
      <c r="I435" s="969">
        <v>1404</v>
      </c>
      <c r="J435" s="879">
        <v>54120</v>
      </c>
    </row>
    <row r="436" spans="1:10" ht="18" customHeight="1">
      <c r="A436" s="1024"/>
      <c r="B436" s="1023" t="s">
        <v>1451</v>
      </c>
      <c r="C436" s="1023"/>
      <c r="D436" s="1023"/>
      <c r="E436" s="967">
        <v>3</v>
      </c>
      <c r="F436" s="968" t="s">
        <v>1452</v>
      </c>
      <c r="G436" s="967" t="s">
        <v>1089</v>
      </c>
      <c r="H436" s="830" t="s">
        <v>1453</v>
      </c>
      <c r="I436" s="831">
        <v>1405</v>
      </c>
      <c r="J436" s="879">
        <v>104280</v>
      </c>
    </row>
    <row r="437" spans="1:11" s="978" customFormat="1" ht="18" customHeight="1">
      <c r="A437" s="1024"/>
      <c r="B437" s="1023" t="s">
        <v>1454</v>
      </c>
      <c r="C437" s="1023"/>
      <c r="D437" s="1023"/>
      <c r="E437" s="828">
        <v>2</v>
      </c>
      <c r="F437" s="829">
        <v>536</v>
      </c>
      <c r="G437" s="828" t="s">
        <v>1117</v>
      </c>
      <c r="H437" s="830" t="s">
        <v>1455</v>
      </c>
      <c r="I437" s="831">
        <v>1406</v>
      </c>
      <c r="J437" s="879">
        <v>104280</v>
      </c>
      <c r="K437" s="977"/>
    </row>
    <row r="438" spans="1:10" ht="18" customHeight="1">
      <c r="A438" s="1024"/>
      <c r="B438" s="1023" t="s">
        <v>764</v>
      </c>
      <c r="C438" s="1023"/>
      <c r="D438" s="1025" t="s">
        <v>1432</v>
      </c>
      <c r="E438" s="967">
        <v>3</v>
      </c>
      <c r="F438" s="968">
        <v>441</v>
      </c>
      <c r="G438" s="967" t="s">
        <v>1089</v>
      </c>
      <c r="H438" s="830" t="s">
        <v>1456</v>
      </c>
      <c r="I438" s="831">
        <v>1407</v>
      </c>
      <c r="J438" s="879">
        <v>104280</v>
      </c>
    </row>
    <row r="439" spans="1:10" ht="18" customHeight="1">
      <c r="A439" s="1024"/>
      <c r="B439" s="1023"/>
      <c r="C439" s="1023"/>
      <c r="D439" s="1025" t="s">
        <v>1433</v>
      </c>
      <c r="E439" s="967">
        <v>3</v>
      </c>
      <c r="F439" s="968">
        <v>442</v>
      </c>
      <c r="G439" s="967" t="s">
        <v>1089</v>
      </c>
      <c r="H439" s="830" t="s">
        <v>1456</v>
      </c>
      <c r="I439" s="831">
        <v>1408</v>
      </c>
      <c r="J439" s="879">
        <v>62700</v>
      </c>
    </row>
    <row r="440" spans="1:10" ht="18" customHeight="1">
      <c r="A440" s="1024"/>
      <c r="B440" s="1026" t="s">
        <v>1457</v>
      </c>
      <c r="C440" s="1026"/>
      <c r="D440" s="1026"/>
      <c r="E440" s="967">
        <v>3</v>
      </c>
      <c r="F440" s="968">
        <v>447</v>
      </c>
      <c r="G440" s="967" t="s">
        <v>1089</v>
      </c>
      <c r="H440" s="830" t="s">
        <v>1458</v>
      </c>
      <c r="I440" s="831">
        <v>1409</v>
      </c>
      <c r="J440" s="879">
        <v>36300</v>
      </c>
    </row>
    <row r="441" spans="1:10" ht="18" customHeight="1">
      <c r="A441" s="1024"/>
      <c r="B441" s="1026" t="s">
        <v>1459</v>
      </c>
      <c r="C441" s="1026"/>
      <c r="D441" s="1026"/>
      <c r="E441" s="967">
        <v>2</v>
      </c>
      <c r="F441" s="968" t="s">
        <v>1460</v>
      </c>
      <c r="G441" s="967" t="s">
        <v>1117</v>
      </c>
      <c r="H441" s="830" t="s">
        <v>1461</v>
      </c>
      <c r="I441" s="831">
        <v>1410</v>
      </c>
      <c r="J441" s="879">
        <v>130680</v>
      </c>
    </row>
    <row r="442" spans="1:10" ht="50.25" customHeight="1">
      <c r="A442" s="1024"/>
      <c r="B442" s="1023" t="s">
        <v>1462</v>
      </c>
      <c r="C442" s="1023"/>
      <c r="D442" s="1023"/>
      <c r="E442" s="967">
        <v>2</v>
      </c>
      <c r="F442" s="968" t="s">
        <v>1463</v>
      </c>
      <c r="G442" s="967" t="s">
        <v>1117</v>
      </c>
      <c r="H442" s="830" t="s">
        <v>1461</v>
      </c>
      <c r="I442" s="831">
        <v>1414</v>
      </c>
      <c r="J442" s="879">
        <v>198000</v>
      </c>
    </row>
    <row r="443" spans="1:10" ht="18" customHeight="1">
      <c r="A443" s="1024"/>
      <c r="B443" s="1026" t="s">
        <v>1464</v>
      </c>
      <c r="C443" s="1026"/>
      <c r="D443" s="1026"/>
      <c r="E443" s="967">
        <v>2</v>
      </c>
      <c r="F443" s="968" t="s">
        <v>1465</v>
      </c>
      <c r="G443" s="967" t="s">
        <v>1117</v>
      </c>
      <c r="H443" s="830" t="s">
        <v>1466</v>
      </c>
      <c r="I443" s="831">
        <v>1411</v>
      </c>
      <c r="J443" s="879">
        <v>130680</v>
      </c>
    </row>
    <row r="444" spans="1:11" s="1029" customFormat="1" ht="18" customHeight="1">
      <c r="A444" s="1027"/>
      <c r="B444" s="1028" t="s">
        <v>1467</v>
      </c>
      <c r="C444" s="1028"/>
      <c r="D444" s="1028"/>
      <c r="E444" s="955">
        <v>2</v>
      </c>
      <c r="F444" s="956" t="s">
        <v>1468</v>
      </c>
      <c r="G444" s="955" t="s">
        <v>1469</v>
      </c>
      <c r="H444" s="839" t="s">
        <v>1470</v>
      </c>
      <c r="I444" s="840">
        <v>1413</v>
      </c>
      <c r="J444" s="948">
        <v>39600</v>
      </c>
      <c r="K444" s="772"/>
    </row>
    <row r="445" spans="1:11" s="785" customFormat="1" ht="21" customHeight="1">
      <c r="A445" s="1030" t="s">
        <v>1471</v>
      </c>
      <c r="B445" s="1031"/>
      <c r="C445" s="1032"/>
      <c r="D445" s="1033"/>
      <c r="E445" s="988"/>
      <c r="F445" s="989"/>
      <c r="G445" s="988"/>
      <c r="H445" s="815"/>
      <c r="I445" s="815"/>
      <c r="J445" s="808"/>
      <c r="K445" s="784"/>
    </row>
    <row r="446" spans="1:10" ht="15.75" customHeight="1">
      <c r="A446" s="1034"/>
      <c r="B446" s="1035" t="s">
        <v>747</v>
      </c>
      <c r="C446" s="1036" t="s">
        <v>1100</v>
      </c>
      <c r="D446" s="1037">
        <v>1221</v>
      </c>
      <c r="E446" s="819">
        <v>2</v>
      </c>
      <c r="F446" s="820">
        <v>426</v>
      </c>
      <c r="G446" s="819" t="s">
        <v>1117</v>
      </c>
      <c r="H446" s="821" t="s">
        <v>1472</v>
      </c>
      <c r="I446" s="822">
        <v>1421</v>
      </c>
      <c r="J446" s="878">
        <v>110880</v>
      </c>
    </row>
    <row r="447" spans="1:10" ht="15.75" customHeight="1">
      <c r="A447" s="1034"/>
      <c r="B447" s="1035"/>
      <c r="C447" s="1036"/>
      <c r="D447" s="1038">
        <v>1223</v>
      </c>
      <c r="E447" s="828">
        <v>2</v>
      </c>
      <c r="F447" s="829">
        <v>426</v>
      </c>
      <c r="G447" s="828" t="s">
        <v>1117</v>
      </c>
      <c r="H447" s="830" t="s">
        <v>1473</v>
      </c>
      <c r="I447" s="831">
        <v>1423</v>
      </c>
      <c r="J447" s="879">
        <v>114840</v>
      </c>
    </row>
    <row r="448" spans="1:10" ht="15.75" customHeight="1">
      <c r="A448" s="1034"/>
      <c r="B448" s="1035"/>
      <c r="C448" s="1036"/>
      <c r="D448" s="1038">
        <v>1225</v>
      </c>
      <c r="E448" s="828">
        <v>2</v>
      </c>
      <c r="F448" s="829">
        <v>426</v>
      </c>
      <c r="G448" s="828" t="s">
        <v>1117</v>
      </c>
      <c r="H448" s="830" t="s">
        <v>1474</v>
      </c>
      <c r="I448" s="831">
        <v>1425</v>
      </c>
      <c r="J448" s="879">
        <v>117480</v>
      </c>
    </row>
    <row r="449" spans="1:11" s="1046" customFormat="1" ht="13.5" customHeight="1" hidden="1">
      <c r="A449" s="1039"/>
      <c r="B449" s="1035"/>
      <c r="C449" s="1036"/>
      <c r="D449" s="1040">
        <v>1228</v>
      </c>
      <c r="E449" s="1041">
        <v>2</v>
      </c>
      <c r="F449" s="1042">
        <v>426</v>
      </c>
      <c r="G449" s="1041" t="s">
        <v>1117</v>
      </c>
      <c r="H449" s="1043" t="s">
        <v>1475</v>
      </c>
      <c r="I449" s="1044">
        <v>1428</v>
      </c>
      <c r="J449" s="879">
        <v>0</v>
      </c>
      <c r="K449" s="1045"/>
    </row>
    <row r="450" spans="1:10" ht="15.75" customHeight="1">
      <c r="A450" s="1034"/>
      <c r="B450" s="1035"/>
      <c r="C450" s="907" t="s">
        <v>1191</v>
      </c>
      <c r="D450" s="1047"/>
      <c r="E450" s="837">
        <v>2</v>
      </c>
      <c r="F450" s="838">
        <v>428</v>
      </c>
      <c r="G450" s="837" t="s">
        <v>1117</v>
      </c>
      <c r="H450" s="839" t="s">
        <v>1476</v>
      </c>
      <c r="I450" s="840">
        <v>1429</v>
      </c>
      <c r="J450" s="841">
        <v>124080</v>
      </c>
    </row>
    <row r="451" spans="1:10" ht="15.75" customHeight="1">
      <c r="A451" s="1034"/>
      <c r="B451" s="1048" t="s">
        <v>1477</v>
      </c>
      <c r="C451" s="1049" t="s">
        <v>1085</v>
      </c>
      <c r="D451" s="1037"/>
      <c r="E451" s="819">
        <v>2</v>
      </c>
      <c r="F451" s="820">
        <v>424</v>
      </c>
      <c r="G451" s="819" t="s">
        <v>1117</v>
      </c>
      <c r="H451" s="821" t="s">
        <v>1478</v>
      </c>
      <c r="I451" s="822">
        <v>1430</v>
      </c>
      <c r="J451" s="880">
        <v>109560</v>
      </c>
    </row>
    <row r="452" spans="1:10" ht="15.75" customHeight="1">
      <c r="A452" s="1034"/>
      <c r="B452" s="1048"/>
      <c r="C452" s="1050" t="s">
        <v>1100</v>
      </c>
      <c r="D452" s="1038">
        <v>1221</v>
      </c>
      <c r="E452" s="828">
        <v>2</v>
      </c>
      <c r="F452" s="968">
        <v>438</v>
      </c>
      <c r="G452" s="828" t="s">
        <v>1117</v>
      </c>
      <c r="H452" s="830" t="s">
        <v>1479</v>
      </c>
      <c r="I452" s="831">
        <v>1431</v>
      </c>
      <c r="J452" s="879">
        <v>116160</v>
      </c>
    </row>
    <row r="453" spans="1:10" ht="15.75" customHeight="1">
      <c r="A453" s="1034"/>
      <c r="B453" s="1048"/>
      <c r="C453" s="1050"/>
      <c r="D453" s="1038">
        <v>1223</v>
      </c>
      <c r="E453" s="828">
        <v>2</v>
      </c>
      <c r="F453" s="968">
        <v>438</v>
      </c>
      <c r="G453" s="828" t="s">
        <v>1117</v>
      </c>
      <c r="H453" s="830" t="s">
        <v>1480</v>
      </c>
      <c r="I453" s="831">
        <v>1433</v>
      </c>
      <c r="J453" s="879">
        <v>120120</v>
      </c>
    </row>
    <row r="454" spans="1:10" ht="15.75" customHeight="1">
      <c r="A454" s="1034"/>
      <c r="B454" s="1048"/>
      <c r="C454" s="1050"/>
      <c r="D454" s="1038">
        <v>1225</v>
      </c>
      <c r="E454" s="828">
        <v>2</v>
      </c>
      <c r="F454" s="968">
        <v>438</v>
      </c>
      <c r="G454" s="828" t="s">
        <v>1117</v>
      </c>
      <c r="H454" s="830" t="s">
        <v>1481</v>
      </c>
      <c r="I454" s="831">
        <v>1435</v>
      </c>
      <c r="J454" s="841">
        <v>122760</v>
      </c>
    </row>
    <row r="455" spans="1:10" ht="15.75" customHeight="1">
      <c r="A455" s="1034"/>
      <c r="B455" s="1048" t="s">
        <v>1482</v>
      </c>
      <c r="C455" s="1049" t="s">
        <v>1085</v>
      </c>
      <c r="D455" s="1037"/>
      <c r="E455" s="819">
        <v>2</v>
      </c>
      <c r="F455" s="820">
        <v>425</v>
      </c>
      <c r="G455" s="819" t="s">
        <v>1117</v>
      </c>
      <c r="H455" s="821" t="s">
        <v>1483</v>
      </c>
      <c r="I455" s="822">
        <v>1440</v>
      </c>
      <c r="J455" s="880">
        <v>117480</v>
      </c>
    </row>
    <row r="456" spans="1:10" ht="15.75" customHeight="1">
      <c r="A456" s="1034"/>
      <c r="B456" s="1048"/>
      <c r="C456" s="1050" t="s">
        <v>1100</v>
      </c>
      <c r="D456" s="1038">
        <v>1221</v>
      </c>
      <c r="E456" s="828">
        <v>2</v>
      </c>
      <c r="F456" s="829">
        <v>427</v>
      </c>
      <c r="G456" s="828" t="s">
        <v>1117</v>
      </c>
      <c r="H456" s="830" t="s">
        <v>1484</v>
      </c>
      <c r="I456" s="831">
        <v>1441</v>
      </c>
      <c r="J456" s="879">
        <v>124080</v>
      </c>
    </row>
    <row r="457" spans="1:10" ht="15.75" customHeight="1">
      <c r="A457" s="1034"/>
      <c r="B457" s="1048"/>
      <c r="C457" s="1050"/>
      <c r="D457" s="1038">
        <v>1223</v>
      </c>
      <c r="E457" s="828">
        <v>2</v>
      </c>
      <c r="F457" s="829">
        <v>427</v>
      </c>
      <c r="G457" s="828" t="s">
        <v>1117</v>
      </c>
      <c r="H457" s="830" t="s">
        <v>1485</v>
      </c>
      <c r="I457" s="831">
        <v>1443</v>
      </c>
      <c r="J457" s="879">
        <v>128040</v>
      </c>
    </row>
    <row r="458" spans="1:10" ht="15.75" customHeight="1">
      <c r="A458" s="1034"/>
      <c r="B458" s="1048"/>
      <c r="C458" s="1050"/>
      <c r="D458" s="1038">
        <v>1225</v>
      </c>
      <c r="E458" s="828">
        <v>2</v>
      </c>
      <c r="F458" s="829">
        <v>427</v>
      </c>
      <c r="G458" s="828" t="s">
        <v>1117</v>
      </c>
      <c r="H458" s="830" t="s">
        <v>1486</v>
      </c>
      <c r="I458" s="831">
        <v>1445</v>
      </c>
      <c r="J458" s="841">
        <v>130680</v>
      </c>
    </row>
    <row r="459" spans="1:10" ht="15.75" customHeight="1">
      <c r="A459" s="1034"/>
      <c r="B459" s="1035" t="s">
        <v>1487</v>
      </c>
      <c r="C459" s="1049" t="s">
        <v>1085</v>
      </c>
      <c r="D459" s="1051"/>
      <c r="E459" s="819">
        <v>1</v>
      </c>
      <c r="F459" s="820">
        <v>411</v>
      </c>
      <c r="G459" s="819" t="s">
        <v>1447</v>
      </c>
      <c r="H459" s="821" t="s">
        <v>1488</v>
      </c>
      <c r="I459" s="822">
        <v>1450</v>
      </c>
      <c r="J459" s="880">
        <v>146130</v>
      </c>
    </row>
    <row r="460" spans="1:10" ht="15.75" customHeight="1">
      <c r="A460" s="1034"/>
      <c r="B460" s="1035"/>
      <c r="C460" s="1050" t="s">
        <v>1100</v>
      </c>
      <c r="D460" s="1052">
        <v>1221</v>
      </c>
      <c r="E460" s="828" t="s">
        <v>1489</v>
      </c>
      <c r="F460" s="829">
        <v>408</v>
      </c>
      <c r="G460" s="828" t="s">
        <v>1490</v>
      </c>
      <c r="H460" s="830" t="s">
        <v>1491</v>
      </c>
      <c r="I460" s="831">
        <v>1451</v>
      </c>
      <c r="J460" s="879">
        <v>152730</v>
      </c>
    </row>
    <row r="461" spans="1:10" ht="15.75" customHeight="1">
      <c r="A461" s="1034"/>
      <c r="B461" s="1035"/>
      <c r="C461" s="1050"/>
      <c r="D461" s="1052">
        <v>1223</v>
      </c>
      <c r="E461" s="828" t="s">
        <v>1489</v>
      </c>
      <c r="F461" s="829">
        <v>408</v>
      </c>
      <c r="G461" s="828" t="s">
        <v>1490</v>
      </c>
      <c r="H461" s="830" t="s">
        <v>1492</v>
      </c>
      <c r="I461" s="831">
        <v>1453</v>
      </c>
      <c r="J461" s="879">
        <v>156690</v>
      </c>
    </row>
    <row r="462" spans="1:10" ht="15.75" customHeight="1">
      <c r="A462" s="1034"/>
      <c r="B462" s="1035"/>
      <c r="C462" s="1050"/>
      <c r="D462" s="1052">
        <v>1225</v>
      </c>
      <c r="E462" s="828" t="s">
        <v>1489</v>
      </c>
      <c r="F462" s="829">
        <v>408</v>
      </c>
      <c r="G462" s="828" t="s">
        <v>1490</v>
      </c>
      <c r="H462" s="830" t="s">
        <v>1493</v>
      </c>
      <c r="I462" s="831">
        <v>1455</v>
      </c>
      <c r="J462" s="879">
        <v>159330</v>
      </c>
    </row>
    <row r="463" spans="1:10" ht="15.75" customHeight="1">
      <c r="A463" s="1034"/>
      <c r="B463" s="1035"/>
      <c r="C463" s="907" t="s">
        <v>1191</v>
      </c>
      <c r="D463" s="908"/>
      <c r="E463" s="837" t="s">
        <v>1489</v>
      </c>
      <c r="F463" s="838">
        <v>406</v>
      </c>
      <c r="G463" s="837" t="s">
        <v>1490</v>
      </c>
      <c r="H463" s="839" t="s">
        <v>1494</v>
      </c>
      <c r="I463" s="840">
        <v>1459</v>
      </c>
      <c r="J463" s="841">
        <v>161040</v>
      </c>
    </row>
    <row r="464" spans="1:10" ht="15.75" customHeight="1">
      <c r="A464" s="1034"/>
      <c r="B464" s="1035" t="s">
        <v>1495</v>
      </c>
      <c r="C464" s="1049" t="s">
        <v>1085</v>
      </c>
      <c r="D464" s="1037"/>
      <c r="E464" s="819" t="s">
        <v>1489</v>
      </c>
      <c r="F464" s="820">
        <v>404</v>
      </c>
      <c r="G464" s="819" t="s">
        <v>1490</v>
      </c>
      <c r="H464" s="821" t="s">
        <v>1496</v>
      </c>
      <c r="I464" s="822">
        <v>1460</v>
      </c>
      <c r="J464" s="880">
        <v>153780</v>
      </c>
    </row>
    <row r="465" spans="1:10" ht="15.75" customHeight="1">
      <c r="A465" s="1034"/>
      <c r="B465" s="1035"/>
      <c r="C465" s="1050" t="s">
        <v>1100</v>
      </c>
      <c r="D465" s="1038">
        <v>1221</v>
      </c>
      <c r="E465" s="828" t="s">
        <v>1489</v>
      </c>
      <c r="F465" s="829">
        <v>409</v>
      </c>
      <c r="G465" s="828" t="s">
        <v>1490</v>
      </c>
      <c r="H465" s="830" t="s">
        <v>1497</v>
      </c>
      <c r="I465" s="831">
        <v>1461</v>
      </c>
      <c r="J465" s="879">
        <v>160380</v>
      </c>
    </row>
    <row r="466" spans="1:10" ht="15.75" customHeight="1">
      <c r="A466" s="1034"/>
      <c r="B466" s="1035"/>
      <c r="C466" s="1050"/>
      <c r="D466" s="1038">
        <v>1223</v>
      </c>
      <c r="E466" s="828" t="s">
        <v>1489</v>
      </c>
      <c r="F466" s="829">
        <v>409</v>
      </c>
      <c r="G466" s="828" t="s">
        <v>1490</v>
      </c>
      <c r="H466" s="830" t="s">
        <v>1498</v>
      </c>
      <c r="I466" s="831">
        <v>1463</v>
      </c>
      <c r="J466" s="879">
        <v>164340</v>
      </c>
    </row>
    <row r="467" spans="1:10" ht="15.75" customHeight="1">
      <c r="A467" s="1034"/>
      <c r="B467" s="1035"/>
      <c r="C467" s="1050"/>
      <c r="D467" s="1038">
        <v>1225</v>
      </c>
      <c r="E467" s="828" t="s">
        <v>1489</v>
      </c>
      <c r="F467" s="829">
        <v>409</v>
      </c>
      <c r="G467" s="828" t="s">
        <v>1490</v>
      </c>
      <c r="H467" s="830" t="s">
        <v>1499</v>
      </c>
      <c r="I467" s="831">
        <v>1465</v>
      </c>
      <c r="J467" s="879">
        <v>166980</v>
      </c>
    </row>
    <row r="468" spans="1:10" ht="15.75" customHeight="1">
      <c r="A468" s="1034"/>
      <c r="B468" s="1035"/>
      <c r="C468" s="907" t="s">
        <v>1191</v>
      </c>
      <c r="D468" s="1047"/>
      <c r="E468" s="837" t="s">
        <v>1489</v>
      </c>
      <c r="F468" s="838">
        <v>407</v>
      </c>
      <c r="G468" s="837" t="s">
        <v>1490</v>
      </c>
      <c r="H468" s="839" t="s">
        <v>1500</v>
      </c>
      <c r="I468" s="840">
        <v>1469</v>
      </c>
      <c r="J468" s="841">
        <v>168300</v>
      </c>
    </row>
    <row r="469" spans="1:11" s="978" customFormat="1" ht="56.25" customHeight="1">
      <c r="A469" s="1024"/>
      <c r="B469" s="1053" t="s">
        <v>1501</v>
      </c>
      <c r="C469" s="1053"/>
      <c r="D469" s="1053"/>
      <c r="E469" s="865" t="s">
        <v>1489</v>
      </c>
      <c r="F469" s="866">
        <v>405</v>
      </c>
      <c r="G469" s="865" t="s">
        <v>1490</v>
      </c>
      <c r="H469" s="867" t="s">
        <v>1502</v>
      </c>
      <c r="I469" s="868">
        <v>1470</v>
      </c>
      <c r="J469" s="938">
        <v>153780</v>
      </c>
      <c r="K469" s="977"/>
    </row>
    <row r="470" spans="1:10" ht="15.75" customHeight="1">
      <c r="A470" s="1034"/>
      <c r="B470" s="1053" t="s">
        <v>1503</v>
      </c>
      <c r="C470" s="1053"/>
      <c r="D470" s="1053"/>
      <c r="E470" s="865">
        <v>2</v>
      </c>
      <c r="F470" s="866">
        <v>422</v>
      </c>
      <c r="G470" s="865" t="s">
        <v>1117</v>
      </c>
      <c r="H470" s="867" t="s">
        <v>1504</v>
      </c>
      <c r="I470" s="868">
        <v>1480</v>
      </c>
      <c r="J470" s="938">
        <v>110220</v>
      </c>
    </row>
    <row r="471" spans="1:10" ht="15.75" customHeight="1">
      <c r="A471" s="1034"/>
      <c r="B471" s="1048" t="s">
        <v>1505</v>
      </c>
      <c r="C471" s="1049" t="s">
        <v>1085</v>
      </c>
      <c r="D471" s="1054"/>
      <c r="E471" s="819">
        <v>1</v>
      </c>
      <c r="F471" s="820">
        <v>412</v>
      </c>
      <c r="G471" s="819" t="s">
        <v>1447</v>
      </c>
      <c r="H471" s="821" t="s">
        <v>1506</v>
      </c>
      <c r="I471" s="822">
        <v>1490</v>
      </c>
      <c r="J471" s="880">
        <v>114180</v>
      </c>
    </row>
    <row r="472" spans="1:10" ht="15.75" customHeight="1">
      <c r="A472" s="1034"/>
      <c r="B472" s="1048"/>
      <c r="C472" s="1050" t="s">
        <v>1100</v>
      </c>
      <c r="D472" s="1038">
        <v>1221</v>
      </c>
      <c r="E472" s="828">
        <v>1</v>
      </c>
      <c r="F472" s="829">
        <v>415</v>
      </c>
      <c r="G472" s="828" t="s">
        <v>1447</v>
      </c>
      <c r="H472" s="830" t="s">
        <v>1507</v>
      </c>
      <c r="I472" s="831">
        <v>1491</v>
      </c>
      <c r="J472" s="879">
        <v>120780</v>
      </c>
    </row>
    <row r="473" spans="1:10" ht="15.75" customHeight="1">
      <c r="A473" s="1034"/>
      <c r="B473" s="1048"/>
      <c r="C473" s="1050"/>
      <c r="D473" s="1038">
        <v>1223</v>
      </c>
      <c r="E473" s="828">
        <v>1</v>
      </c>
      <c r="F473" s="829">
        <v>415</v>
      </c>
      <c r="G473" s="828" t="s">
        <v>1447</v>
      </c>
      <c r="H473" s="830" t="s">
        <v>1508</v>
      </c>
      <c r="I473" s="831">
        <v>1493</v>
      </c>
      <c r="J473" s="879">
        <v>124740</v>
      </c>
    </row>
    <row r="474" spans="1:10" ht="15.75" customHeight="1">
      <c r="A474" s="1034"/>
      <c r="B474" s="1048"/>
      <c r="C474" s="1050"/>
      <c r="D474" s="1038">
        <v>1225</v>
      </c>
      <c r="E474" s="828">
        <v>1</v>
      </c>
      <c r="F474" s="829">
        <v>415</v>
      </c>
      <c r="G474" s="828" t="s">
        <v>1447</v>
      </c>
      <c r="H474" s="830" t="s">
        <v>1509</v>
      </c>
      <c r="I474" s="831">
        <v>1495</v>
      </c>
      <c r="J474" s="841">
        <v>127380</v>
      </c>
    </row>
    <row r="475" spans="1:10" ht="15.75" customHeight="1">
      <c r="A475" s="1034"/>
      <c r="B475" s="1035" t="s">
        <v>1510</v>
      </c>
      <c r="C475" s="1055" t="s">
        <v>1085</v>
      </c>
      <c r="D475" s="1056"/>
      <c r="E475" s="819">
        <v>1</v>
      </c>
      <c r="F475" s="820">
        <v>413</v>
      </c>
      <c r="G475" s="819" t="s">
        <v>1447</v>
      </c>
      <c r="H475" s="821" t="s">
        <v>1511</v>
      </c>
      <c r="I475" s="822">
        <v>1501</v>
      </c>
      <c r="J475" s="880">
        <v>117480</v>
      </c>
    </row>
    <row r="476" spans="1:10" ht="15.75" customHeight="1">
      <c r="A476" s="1034"/>
      <c r="B476" s="1035"/>
      <c r="C476" s="1057" t="s">
        <v>1100</v>
      </c>
      <c r="D476" s="1038">
        <v>1221</v>
      </c>
      <c r="E476" s="828">
        <v>1</v>
      </c>
      <c r="F476" s="829">
        <v>416</v>
      </c>
      <c r="G476" s="828" t="s">
        <v>1447</v>
      </c>
      <c r="H476" s="830" t="s">
        <v>1512</v>
      </c>
      <c r="I476" s="831">
        <v>1502</v>
      </c>
      <c r="J476" s="879">
        <v>124080</v>
      </c>
    </row>
    <row r="477" spans="1:10" ht="15.75" customHeight="1">
      <c r="A477" s="1034"/>
      <c r="B477" s="1035"/>
      <c r="C477" s="1057"/>
      <c r="D477" s="1038">
        <v>1223</v>
      </c>
      <c r="E477" s="828">
        <v>1</v>
      </c>
      <c r="F477" s="829">
        <v>416</v>
      </c>
      <c r="G477" s="828" t="s">
        <v>1447</v>
      </c>
      <c r="H477" s="830" t="s">
        <v>1513</v>
      </c>
      <c r="I477" s="831">
        <v>1503</v>
      </c>
      <c r="J477" s="879">
        <v>128040</v>
      </c>
    </row>
    <row r="478" spans="1:10" ht="12.75" customHeight="1">
      <c r="A478" s="1034"/>
      <c r="B478" s="1035"/>
      <c r="C478" s="1057"/>
      <c r="D478" s="1047">
        <v>1225</v>
      </c>
      <c r="E478" s="837">
        <v>1</v>
      </c>
      <c r="F478" s="838">
        <v>416</v>
      </c>
      <c r="G478" s="837" t="s">
        <v>1447</v>
      </c>
      <c r="H478" s="839" t="s">
        <v>1514</v>
      </c>
      <c r="I478" s="840">
        <v>1504</v>
      </c>
      <c r="J478" s="841">
        <v>130680</v>
      </c>
    </row>
    <row r="479" spans="1:10" ht="18.75" customHeight="1">
      <c r="A479" s="1034"/>
      <c r="B479" s="1048" t="s">
        <v>1515</v>
      </c>
      <c r="C479" s="1058" t="s">
        <v>1100</v>
      </c>
      <c r="D479" s="1051">
        <v>1221</v>
      </c>
      <c r="E479" s="819">
        <v>1</v>
      </c>
      <c r="F479" s="820" t="s">
        <v>1516</v>
      </c>
      <c r="G479" s="1059" t="s">
        <v>1447</v>
      </c>
      <c r="H479" s="821" t="s">
        <v>1517</v>
      </c>
      <c r="I479" s="965">
        <v>1508</v>
      </c>
      <c r="J479" s="880">
        <v>137280</v>
      </c>
    </row>
    <row r="480" spans="1:10" ht="15.75" customHeight="1">
      <c r="A480" s="1034"/>
      <c r="B480" s="1048"/>
      <c r="C480" s="1058"/>
      <c r="D480" s="1052">
        <v>1223</v>
      </c>
      <c r="E480" s="828">
        <v>1</v>
      </c>
      <c r="F480" s="829" t="s">
        <v>1516</v>
      </c>
      <c r="G480" s="1060" t="s">
        <v>1447</v>
      </c>
      <c r="H480" s="830" t="s">
        <v>1518</v>
      </c>
      <c r="I480" s="969">
        <v>1509</v>
      </c>
      <c r="J480" s="879">
        <v>141240</v>
      </c>
    </row>
    <row r="481" spans="1:10" ht="15.75" customHeight="1">
      <c r="A481" s="1034"/>
      <c r="B481" s="1048"/>
      <c r="C481" s="1058"/>
      <c r="D481" s="908">
        <v>1225</v>
      </c>
      <c r="E481" s="837">
        <v>1</v>
      </c>
      <c r="F481" s="838" t="s">
        <v>1516</v>
      </c>
      <c r="G481" s="1061" t="s">
        <v>1447</v>
      </c>
      <c r="H481" s="839" t="s">
        <v>1519</v>
      </c>
      <c r="I481" s="970">
        <v>1510</v>
      </c>
      <c r="J481" s="841">
        <v>143880</v>
      </c>
    </row>
    <row r="482" spans="1:10" ht="15.75" customHeight="1">
      <c r="A482" s="1034"/>
      <c r="B482" s="1048" t="s">
        <v>1520</v>
      </c>
      <c r="C482" s="1058" t="s">
        <v>1100</v>
      </c>
      <c r="D482" s="1052">
        <v>1221</v>
      </c>
      <c r="E482" s="828">
        <v>1</v>
      </c>
      <c r="F482" s="829" t="s">
        <v>1521</v>
      </c>
      <c r="G482" s="1062" t="s">
        <v>1447</v>
      </c>
      <c r="H482" s="830" t="s">
        <v>1522</v>
      </c>
      <c r="I482" s="965">
        <v>1511</v>
      </c>
      <c r="J482" s="880">
        <v>137280</v>
      </c>
    </row>
    <row r="483" spans="1:10" ht="15.75" customHeight="1">
      <c r="A483" s="1034"/>
      <c r="B483" s="1048"/>
      <c r="C483" s="1058"/>
      <c r="D483" s="1052">
        <v>1223</v>
      </c>
      <c r="E483" s="828">
        <v>1</v>
      </c>
      <c r="F483" s="829" t="s">
        <v>1521</v>
      </c>
      <c r="G483" s="1060" t="s">
        <v>1447</v>
      </c>
      <c r="H483" s="830" t="s">
        <v>1523</v>
      </c>
      <c r="I483" s="969">
        <v>1512</v>
      </c>
      <c r="J483" s="879">
        <v>141240</v>
      </c>
    </row>
    <row r="484" spans="1:10" ht="15.75" customHeight="1">
      <c r="A484" s="1034"/>
      <c r="B484" s="1048"/>
      <c r="C484" s="1058"/>
      <c r="D484" s="908">
        <v>1225</v>
      </c>
      <c r="E484" s="837">
        <v>1</v>
      </c>
      <c r="F484" s="838" t="s">
        <v>1521</v>
      </c>
      <c r="G484" s="1061" t="s">
        <v>1447</v>
      </c>
      <c r="H484" s="839" t="s">
        <v>1524</v>
      </c>
      <c r="I484" s="970">
        <v>1513</v>
      </c>
      <c r="J484" s="841">
        <v>143880</v>
      </c>
    </row>
    <row r="485" spans="1:10" ht="15.75" customHeight="1">
      <c r="A485" s="1034"/>
      <c r="B485" s="1048" t="s">
        <v>1525</v>
      </c>
      <c r="C485" s="1058" t="s">
        <v>1100</v>
      </c>
      <c r="D485" s="1051">
        <v>1221</v>
      </c>
      <c r="E485" s="819">
        <v>1</v>
      </c>
      <c r="F485" s="820" t="s">
        <v>1526</v>
      </c>
      <c r="G485" s="1062" t="s">
        <v>1447</v>
      </c>
      <c r="H485" s="821" t="s">
        <v>1527</v>
      </c>
      <c r="I485" s="965">
        <v>1514</v>
      </c>
      <c r="J485" s="880">
        <v>137280</v>
      </c>
    </row>
    <row r="486" spans="1:10" ht="15.75" customHeight="1">
      <c r="A486" s="1034"/>
      <c r="B486" s="1048"/>
      <c r="C486" s="1058"/>
      <c r="D486" s="1052">
        <v>1223</v>
      </c>
      <c r="E486" s="828">
        <v>1</v>
      </c>
      <c r="F486" s="829" t="s">
        <v>1526</v>
      </c>
      <c r="G486" s="1060" t="s">
        <v>1447</v>
      </c>
      <c r="H486" s="830" t="s">
        <v>1528</v>
      </c>
      <c r="I486" s="969">
        <v>1515</v>
      </c>
      <c r="J486" s="879">
        <v>141240</v>
      </c>
    </row>
    <row r="487" spans="1:10" ht="15.75" customHeight="1">
      <c r="A487" s="1034"/>
      <c r="B487" s="1048"/>
      <c r="C487" s="1058"/>
      <c r="D487" s="908">
        <v>1225</v>
      </c>
      <c r="E487" s="837">
        <v>1</v>
      </c>
      <c r="F487" s="838" t="s">
        <v>1526</v>
      </c>
      <c r="G487" s="1061" t="s">
        <v>1447</v>
      </c>
      <c r="H487" s="839" t="s">
        <v>1529</v>
      </c>
      <c r="I487" s="970">
        <v>1516</v>
      </c>
      <c r="J487" s="841">
        <v>143880</v>
      </c>
    </row>
    <row r="488" spans="1:10" ht="15.75" customHeight="1">
      <c r="A488" s="1034"/>
      <c r="B488" s="1035" t="s">
        <v>1530</v>
      </c>
      <c r="C488" s="1058" t="s">
        <v>1100</v>
      </c>
      <c r="D488" s="1051">
        <v>1221</v>
      </c>
      <c r="E488" s="819">
        <v>1</v>
      </c>
      <c r="F488" s="820" t="s">
        <v>1531</v>
      </c>
      <c r="G488" s="1059" t="s">
        <v>1447</v>
      </c>
      <c r="H488" s="821" t="s">
        <v>1532</v>
      </c>
      <c r="I488" s="965">
        <v>1517</v>
      </c>
      <c r="J488" s="880">
        <v>137280</v>
      </c>
    </row>
    <row r="489" spans="1:10" ht="15.75" customHeight="1">
      <c r="A489" s="1034"/>
      <c r="B489" s="1035"/>
      <c r="C489" s="1058"/>
      <c r="D489" s="1052">
        <v>1223</v>
      </c>
      <c r="E489" s="828">
        <v>1</v>
      </c>
      <c r="F489" s="829" t="s">
        <v>1531</v>
      </c>
      <c r="G489" s="1060" t="s">
        <v>1447</v>
      </c>
      <c r="H489" s="830" t="s">
        <v>1533</v>
      </c>
      <c r="I489" s="969">
        <v>1518</v>
      </c>
      <c r="J489" s="879">
        <v>141240</v>
      </c>
    </row>
    <row r="490" spans="1:10" ht="15.75" customHeight="1">
      <c r="A490" s="1034"/>
      <c r="B490" s="1035"/>
      <c r="C490" s="1058"/>
      <c r="D490" s="908">
        <v>1225</v>
      </c>
      <c r="E490" s="837">
        <v>1</v>
      </c>
      <c r="F490" s="838" t="s">
        <v>1531</v>
      </c>
      <c r="G490" s="1061" t="s">
        <v>1447</v>
      </c>
      <c r="H490" s="839" t="s">
        <v>1534</v>
      </c>
      <c r="I490" s="970">
        <v>1519</v>
      </c>
      <c r="J490" s="841">
        <v>143880</v>
      </c>
    </row>
    <row r="491" spans="1:10" ht="15.75" customHeight="1">
      <c r="A491" s="1034"/>
      <c r="B491" s="1035" t="s">
        <v>1535</v>
      </c>
      <c r="C491" s="1035"/>
      <c r="D491" s="1035"/>
      <c r="E491" s="865">
        <v>2</v>
      </c>
      <c r="F491" s="866" t="s">
        <v>1536</v>
      </c>
      <c r="G491" s="1063" t="s">
        <v>1117</v>
      </c>
      <c r="H491" s="867" t="s">
        <v>1537</v>
      </c>
      <c r="I491" s="868">
        <v>1505</v>
      </c>
      <c r="J491" s="938">
        <v>112200</v>
      </c>
    </row>
    <row r="492" spans="1:10" ht="15.75" customHeight="1">
      <c r="A492" s="1034"/>
      <c r="B492" s="1064" t="s">
        <v>1538</v>
      </c>
      <c r="C492" s="1064"/>
      <c r="D492" s="1064"/>
      <c r="E492" s="1065">
        <v>2</v>
      </c>
      <c r="F492" s="1066" t="s">
        <v>1539</v>
      </c>
      <c r="G492" s="1067" t="s">
        <v>1117</v>
      </c>
      <c r="H492" s="952" t="s">
        <v>1540</v>
      </c>
      <c r="I492" s="953">
        <v>1506</v>
      </c>
      <c r="J492" s="947">
        <v>112200</v>
      </c>
    </row>
    <row r="493" spans="1:11" s="934" customFormat="1" ht="25.5" customHeight="1">
      <c r="A493" s="801" t="s">
        <v>1541</v>
      </c>
      <c r="B493" s="810"/>
      <c r="C493" s="904"/>
      <c r="D493" s="1068"/>
      <c r="E493" s="812"/>
      <c r="F493" s="813"/>
      <c r="G493" s="812"/>
      <c r="H493" s="814"/>
      <c r="I493" s="815"/>
      <c r="J493" s="808"/>
      <c r="K493" s="1011"/>
    </row>
    <row r="494" spans="1:11" s="934" customFormat="1" ht="21" customHeight="1">
      <c r="A494" s="1030" t="s">
        <v>1542</v>
      </c>
      <c r="B494" s="810"/>
      <c r="C494" s="904"/>
      <c r="D494" s="1068"/>
      <c r="E494" s="812"/>
      <c r="F494" s="813"/>
      <c r="G494" s="812"/>
      <c r="H494" s="814"/>
      <c r="I494" s="815"/>
      <c r="J494" s="1069"/>
      <c r="K494" s="1011"/>
    </row>
    <row r="495" spans="1:10" ht="15.75" customHeight="1">
      <c r="A495" s="976"/>
      <c r="B495" s="816" t="s">
        <v>1543</v>
      </c>
      <c r="C495" s="1070" t="s">
        <v>1085</v>
      </c>
      <c r="D495" s="819"/>
      <c r="E495" s="964">
        <v>1</v>
      </c>
      <c r="F495" s="888">
        <v>567</v>
      </c>
      <c r="G495" s="964" t="s">
        <v>1447</v>
      </c>
      <c r="H495" s="821" t="s">
        <v>1544</v>
      </c>
      <c r="I495" s="822">
        <v>1520</v>
      </c>
      <c r="J495" s="878">
        <v>64950</v>
      </c>
    </row>
    <row r="496" spans="1:10" ht="15.75" customHeight="1">
      <c r="A496" s="976"/>
      <c r="B496" s="816"/>
      <c r="C496" s="1071" t="s">
        <v>1100</v>
      </c>
      <c r="D496" s="827">
        <v>1221</v>
      </c>
      <c r="E496" s="967">
        <v>1</v>
      </c>
      <c r="F496" s="968">
        <v>565</v>
      </c>
      <c r="G496" s="967" t="s">
        <v>1447</v>
      </c>
      <c r="H496" s="830" t="s">
        <v>1545</v>
      </c>
      <c r="I496" s="831">
        <v>1521</v>
      </c>
      <c r="J496" s="879">
        <v>75240</v>
      </c>
    </row>
    <row r="497" spans="1:10" ht="15.75" customHeight="1">
      <c r="A497" s="976"/>
      <c r="B497" s="816"/>
      <c r="C497" s="1071"/>
      <c r="D497" s="827">
        <v>1223</v>
      </c>
      <c r="E497" s="967">
        <v>1</v>
      </c>
      <c r="F497" s="968">
        <v>565</v>
      </c>
      <c r="G497" s="967" t="s">
        <v>1447</v>
      </c>
      <c r="H497" s="830" t="s">
        <v>1546</v>
      </c>
      <c r="I497" s="831">
        <v>1523</v>
      </c>
      <c r="J497" s="879">
        <v>79920</v>
      </c>
    </row>
    <row r="498" spans="1:10" ht="15.75" customHeight="1">
      <c r="A498" s="976"/>
      <c r="B498" s="816"/>
      <c r="C498" s="1071"/>
      <c r="D498" s="827">
        <v>1225</v>
      </c>
      <c r="E498" s="967">
        <v>1</v>
      </c>
      <c r="F498" s="968">
        <v>565</v>
      </c>
      <c r="G498" s="967" t="s">
        <v>1447</v>
      </c>
      <c r="H498" s="830" t="s">
        <v>1547</v>
      </c>
      <c r="I498" s="831">
        <v>1525</v>
      </c>
      <c r="J498" s="879">
        <v>83160</v>
      </c>
    </row>
    <row r="499" spans="1:10" ht="15.75" customHeight="1">
      <c r="A499" s="976"/>
      <c r="B499" s="816"/>
      <c r="C499" s="1071"/>
      <c r="D499" s="827">
        <v>1227</v>
      </c>
      <c r="E499" s="967">
        <v>1</v>
      </c>
      <c r="F499" s="968">
        <v>565</v>
      </c>
      <c r="G499" s="967" t="s">
        <v>1447</v>
      </c>
      <c r="H499" s="830" t="s">
        <v>1548</v>
      </c>
      <c r="I499" s="831">
        <v>1527</v>
      </c>
      <c r="J499" s="879">
        <v>96150</v>
      </c>
    </row>
    <row r="500" spans="1:10" ht="15.75" customHeight="1">
      <c r="A500" s="976"/>
      <c r="B500" s="816"/>
      <c r="C500" s="1071"/>
      <c r="D500" s="836">
        <v>1228</v>
      </c>
      <c r="E500" s="955">
        <v>1</v>
      </c>
      <c r="F500" s="956">
        <v>565</v>
      </c>
      <c r="G500" s="955" t="s">
        <v>1447</v>
      </c>
      <c r="H500" s="839" t="s">
        <v>1549</v>
      </c>
      <c r="I500" s="840">
        <v>1528</v>
      </c>
      <c r="J500" s="841">
        <v>126410</v>
      </c>
    </row>
    <row r="501" spans="1:10" ht="15.75" customHeight="1">
      <c r="A501" s="976"/>
      <c r="B501" s="816" t="s">
        <v>1550</v>
      </c>
      <c r="C501" s="1070" t="s">
        <v>1085</v>
      </c>
      <c r="D501" s="818"/>
      <c r="E501" s="964">
        <v>1</v>
      </c>
      <c r="F501" s="888">
        <v>682</v>
      </c>
      <c r="G501" s="964" t="s">
        <v>1447</v>
      </c>
      <c r="H501" s="821" t="s">
        <v>1551</v>
      </c>
      <c r="I501" s="822">
        <v>1530</v>
      </c>
      <c r="J501" s="880">
        <v>64950</v>
      </c>
    </row>
    <row r="502" spans="1:10" ht="27" customHeight="1">
      <c r="A502" s="976"/>
      <c r="B502" s="816"/>
      <c r="C502" s="1072" t="s">
        <v>1100</v>
      </c>
      <c r="D502" s="827">
        <v>1221</v>
      </c>
      <c r="E502" s="967">
        <v>1</v>
      </c>
      <c r="F502" s="968">
        <v>686</v>
      </c>
      <c r="G502" s="967" t="s">
        <v>1447</v>
      </c>
      <c r="H502" s="830" t="s">
        <v>1552</v>
      </c>
      <c r="I502" s="831">
        <v>1531</v>
      </c>
      <c r="J502" s="879">
        <v>75240</v>
      </c>
    </row>
    <row r="503" spans="1:10" ht="15.75" customHeight="1">
      <c r="A503" s="976"/>
      <c r="B503" s="816"/>
      <c r="C503" s="1073" t="s">
        <v>1191</v>
      </c>
      <c r="D503" s="836"/>
      <c r="E503" s="955">
        <v>1</v>
      </c>
      <c r="F503" s="956">
        <v>680</v>
      </c>
      <c r="G503" s="955" t="s">
        <v>1447</v>
      </c>
      <c r="H503" s="839" t="s">
        <v>1553</v>
      </c>
      <c r="I503" s="840">
        <v>1539</v>
      </c>
      <c r="J503" s="841">
        <v>84750</v>
      </c>
    </row>
    <row r="504" spans="1:10" ht="15.75" customHeight="1">
      <c r="A504" s="976"/>
      <c r="B504" s="816" t="s">
        <v>1554</v>
      </c>
      <c r="C504" s="1074" t="s">
        <v>1100</v>
      </c>
      <c r="D504" s="818">
        <v>1221</v>
      </c>
      <c r="E504" s="964">
        <v>1</v>
      </c>
      <c r="F504" s="888">
        <v>684</v>
      </c>
      <c r="G504" s="964" t="s">
        <v>1447</v>
      </c>
      <c r="H504" s="821" t="s">
        <v>1555</v>
      </c>
      <c r="I504" s="822">
        <v>1541</v>
      </c>
      <c r="J504" s="880">
        <v>84750</v>
      </c>
    </row>
    <row r="505" spans="1:10" ht="15.75" customHeight="1">
      <c r="A505" s="976"/>
      <c r="B505" s="816"/>
      <c r="C505" s="1074"/>
      <c r="D505" s="827">
        <v>1223</v>
      </c>
      <c r="E505" s="967">
        <v>1</v>
      </c>
      <c r="F505" s="968">
        <v>684</v>
      </c>
      <c r="G505" s="967" t="s">
        <v>1447</v>
      </c>
      <c r="H505" s="830" t="s">
        <v>1556</v>
      </c>
      <c r="I505" s="831">
        <v>1543</v>
      </c>
      <c r="J505" s="879">
        <v>89500</v>
      </c>
    </row>
    <row r="506" spans="1:10" ht="15.75" customHeight="1">
      <c r="A506" s="976"/>
      <c r="B506" s="816"/>
      <c r="C506" s="1074"/>
      <c r="D506" s="827">
        <v>1225</v>
      </c>
      <c r="E506" s="967">
        <v>1</v>
      </c>
      <c r="F506" s="968">
        <v>684</v>
      </c>
      <c r="G506" s="967" t="s">
        <v>1447</v>
      </c>
      <c r="H506" s="830" t="s">
        <v>1557</v>
      </c>
      <c r="I506" s="831">
        <v>1545</v>
      </c>
      <c r="J506" s="879">
        <v>92670</v>
      </c>
    </row>
    <row r="507" spans="1:10" ht="15.75" customHeight="1">
      <c r="A507" s="976"/>
      <c r="B507" s="816"/>
      <c r="C507" s="1074"/>
      <c r="D507" s="827">
        <v>1227</v>
      </c>
      <c r="E507" s="967">
        <v>1</v>
      </c>
      <c r="F507" s="968">
        <v>684</v>
      </c>
      <c r="G507" s="967" t="s">
        <v>1447</v>
      </c>
      <c r="H507" s="830" t="s">
        <v>1558</v>
      </c>
      <c r="I507" s="831">
        <v>1547</v>
      </c>
      <c r="J507" s="879">
        <v>105820</v>
      </c>
    </row>
    <row r="508" spans="1:10" ht="15.75" customHeight="1">
      <c r="A508" s="976"/>
      <c r="B508" s="816"/>
      <c r="C508" s="1074"/>
      <c r="D508" s="836">
        <v>1228</v>
      </c>
      <c r="E508" s="955">
        <v>1</v>
      </c>
      <c r="F508" s="956">
        <v>684</v>
      </c>
      <c r="G508" s="955" t="s">
        <v>1447</v>
      </c>
      <c r="H508" s="839" t="s">
        <v>1559</v>
      </c>
      <c r="I508" s="840">
        <v>1548</v>
      </c>
      <c r="J508" s="841">
        <v>126410</v>
      </c>
    </row>
    <row r="509" spans="1:10" ht="15.75" customHeight="1">
      <c r="A509" s="976"/>
      <c r="B509" s="816" t="s">
        <v>1560</v>
      </c>
      <c r="C509" s="1075" t="s">
        <v>1100</v>
      </c>
      <c r="D509" s="818">
        <v>1221</v>
      </c>
      <c r="E509" s="964">
        <v>1</v>
      </c>
      <c r="F509" s="888">
        <v>687</v>
      </c>
      <c r="G509" s="964" t="s">
        <v>1447</v>
      </c>
      <c r="H509" s="821" t="s">
        <v>1561</v>
      </c>
      <c r="I509" s="822">
        <v>1551</v>
      </c>
      <c r="J509" s="880">
        <v>75240</v>
      </c>
    </row>
    <row r="510" spans="1:10" ht="15.75" customHeight="1">
      <c r="A510" s="976"/>
      <c r="B510" s="816"/>
      <c r="C510" s="1075"/>
      <c r="D510" s="827">
        <v>1223</v>
      </c>
      <c r="E510" s="967">
        <v>1</v>
      </c>
      <c r="F510" s="968">
        <v>687</v>
      </c>
      <c r="G510" s="967" t="s">
        <v>1447</v>
      </c>
      <c r="H510" s="830" t="s">
        <v>1562</v>
      </c>
      <c r="I510" s="831">
        <v>1553</v>
      </c>
      <c r="J510" s="879">
        <v>80000</v>
      </c>
    </row>
    <row r="511" spans="1:10" ht="15.75" customHeight="1">
      <c r="A511" s="976"/>
      <c r="B511" s="816"/>
      <c r="C511" s="1075"/>
      <c r="D511" s="827">
        <v>1225</v>
      </c>
      <c r="E511" s="967">
        <v>1</v>
      </c>
      <c r="F511" s="968">
        <v>687</v>
      </c>
      <c r="G511" s="967" t="s">
        <v>1447</v>
      </c>
      <c r="H511" s="830" t="s">
        <v>1563</v>
      </c>
      <c r="I511" s="831">
        <v>1555</v>
      </c>
      <c r="J511" s="879">
        <v>83160</v>
      </c>
    </row>
    <row r="512" spans="1:10" ht="15.75" customHeight="1">
      <c r="A512" s="976"/>
      <c r="B512" s="816"/>
      <c r="C512" s="1075"/>
      <c r="D512" s="827">
        <v>1227</v>
      </c>
      <c r="E512" s="967">
        <v>1</v>
      </c>
      <c r="F512" s="968">
        <v>687</v>
      </c>
      <c r="G512" s="967" t="s">
        <v>1447</v>
      </c>
      <c r="H512" s="830" t="s">
        <v>1564</v>
      </c>
      <c r="I512" s="831">
        <v>1557</v>
      </c>
      <c r="J512" s="879">
        <v>96150</v>
      </c>
    </row>
    <row r="513" spans="1:10" ht="15.75" customHeight="1">
      <c r="A513" s="976"/>
      <c r="B513" s="816"/>
      <c r="C513" s="1075"/>
      <c r="D513" s="827">
        <v>1228</v>
      </c>
      <c r="E513" s="967">
        <v>1</v>
      </c>
      <c r="F513" s="968">
        <v>687</v>
      </c>
      <c r="G513" s="967" t="s">
        <v>1447</v>
      </c>
      <c r="H513" s="830" t="s">
        <v>1565</v>
      </c>
      <c r="I513" s="831">
        <v>1558</v>
      </c>
      <c r="J513" s="879">
        <v>126410</v>
      </c>
    </row>
    <row r="514" spans="1:10" ht="15.75" customHeight="1">
      <c r="A514" s="976"/>
      <c r="B514" s="816"/>
      <c r="C514" s="1073" t="s">
        <v>1191</v>
      </c>
      <c r="D514" s="837"/>
      <c r="E514" s="955">
        <v>1</v>
      </c>
      <c r="F514" s="956">
        <v>683</v>
      </c>
      <c r="G514" s="955" t="s">
        <v>1447</v>
      </c>
      <c r="H514" s="839" t="s">
        <v>1566</v>
      </c>
      <c r="I514" s="840">
        <v>1559</v>
      </c>
      <c r="J514" s="841">
        <v>84750</v>
      </c>
    </row>
    <row r="515" spans="1:10" ht="46.5" customHeight="1">
      <c r="A515" s="976"/>
      <c r="B515" s="935" t="s">
        <v>1567</v>
      </c>
      <c r="C515" s="935"/>
      <c r="D515" s="935"/>
      <c r="E515" s="936">
        <v>1</v>
      </c>
      <c r="F515" s="937">
        <v>681</v>
      </c>
      <c r="G515" s="936" t="s">
        <v>1447</v>
      </c>
      <c r="H515" s="867" t="s">
        <v>1568</v>
      </c>
      <c r="I515" s="868">
        <v>1560</v>
      </c>
      <c r="J515" s="938">
        <v>79050</v>
      </c>
    </row>
    <row r="516" spans="1:10" ht="15.75" customHeight="1">
      <c r="A516" s="976"/>
      <c r="B516" s="816" t="s">
        <v>1569</v>
      </c>
      <c r="C516" s="1074" t="s">
        <v>1100</v>
      </c>
      <c r="D516" s="818">
        <v>1221</v>
      </c>
      <c r="E516" s="964">
        <v>1</v>
      </c>
      <c r="F516" s="888">
        <v>688</v>
      </c>
      <c r="G516" s="964" t="s">
        <v>1447</v>
      </c>
      <c r="H516" s="821" t="s">
        <v>1570</v>
      </c>
      <c r="I516" s="822">
        <v>1571</v>
      </c>
      <c r="J516" s="880">
        <v>84750</v>
      </c>
    </row>
    <row r="517" spans="1:10" ht="15.75">
      <c r="A517" s="976"/>
      <c r="B517" s="816"/>
      <c r="C517" s="1074"/>
      <c r="D517" s="827">
        <v>1223</v>
      </c>
      <c r="E517" s="967">
        <v>1</v>
      </c>
      <c r="F517" s="968">
        <v>688</v>
      </c>
      <c r="G517" s="967" t="s">
        <v>1447</v>
      </c>
      <c r="H517" s="830" t="s">
        <v>1571</v>
      </c>
      <c r="I517" s="831">
        <v>1573</v>
      </c>
      <c r="J517" s="879">
        <v>89500</v>
      </c>
    </row>
    <row r="518" spans="1:10" ht="15.75">
      <c r="A518" s="976"/>
      <c r="B518" s="816"/>
      <c r="C518" s="1074"/>
      <c r="D518" s="827">
        <v>1225</v>
      </c>
      <c r="E518" s="967">
        <v>1</v>
      </c>
      <c r="F518" s="968">
        <v>688</v>
      </c>
      <c r="G518" s="967" t="s">
        <v>1447</v>
      </c>
      <c r="H518" s="830" t="s">
        <v>1572</v>
      </c>
      <c r="I518" s="831">
        <v>1575</v>
      </c>
      <c r="J518" s="879">
        <v>92670</v>
      </c>
    </row>
    <row r="519" spans="1:10" ht="15.75">
      <c r="A519" s="976"/>
      <c r="B519" s="816"/>
      <c r="C519" s="1074"/>
      <c r="D519" s="827">
        <v>1227</v>
      </c>
      <c r="E519" s="967">
        <v>1</v>
      </c>
      <c r="F519" s="968">
        <v>688</v>
      </c>
      <c r="G519" s="967" t="s">
        <v>1447</v>
      </c>
      <c r="H519" s="830" t="s">
        <v>1573</v>
      </c>
      <c r="I519" s="831">
        <v>1577</v>
      </c>
      <c r="J519" s="879">
        <v>105820</v>
      </c>
    </row>
    <row r="520" spans="1:10" ht="15.75">
      <c r="A520" s="976"/>
      <c r="B520" s="816"/>
      <c r="C520" s="1074"/>
      <c r="D520" s="836">
        <v>1228</v>
      </c>
      <c r="E520" s="955">
        <v>1</v>
      </c>
      <c r="F520" s="956">
        <v>688</v>
      </c>
      <c r="G520" s="955" t="s">
        <v>1447</v>
      </c>
      <c r="H520" s="839" t="s">
        <v>1574</v>
      </c>
      <c r="I520" s="840">
        <v>1578</v>
      </c>
      <c r="J520" s="841">
        <v>126410</v>
      </c>
    </row>
    <row r="521" spans="1:10" ht="15.75" customHeight="1">
      <c r="A521" s="976"/>
      <c r="B521" s="816" t="s">
        <v>1575</v>
      </c>
      <c r="C521" s="1075" t="s">
        <v>1576</v>
      </c>
      <c r="D521" s="818">
        <v>1221</v>
      </c>
      <c r="E521" s="964">
        <v>1</v>
      </c>
      <c r="F521" s="888">
        <v>690</v>
      </c>
      <c r="G521" s="964" t="s">
        <v>1447</v>
      </c>
      <c r="H521" s="821" t="s">
        <v>1577</v>
      </c>
      <c r="I521" s="822">
        <v>1581</v>
      </c>
      <c r="J521" s="880">
        <v>75240</v>
      </c>
    </row>
    <row r="522" spans="1:10" ht="15.75">
      <c r="A522" s="976"/>
      <c r="B522" s="816"/>
      <c r="C522" s="1075"/>
      <c r="D522" s="827">
        <v>1223</v>
      </c>
      <c r="E522" s="967">
        <v>1</v>
      </c>
      <c r="F522" s="968">
        <v>690</v>
      </c>
      <c r="G522" s="967" t="s">
        <v>1447</v>
      </c>
      <c r="H522" s="830" t="s">
        <v>1578</v>
      </c>
      <c r="I522" s="831">
        <v>1583</v>
      </c>
      <c r="J522" s="879">
        <v>80000</v>
      </c>
    </row>
    <row r="523" spans="1:10" ht="15.75">
      <c r="A523" s="976"/>
      <c r="B523" s="816"/>
      <c r="C523" s="1075"/>
      <c r="D523" s="827">
        <v>1225</v>
      </c>
      <c r="E523" s="967">
        <v>1</v>
      </c>
      <c r="F523" s="968">
        <v>690</v>
      </c>
      <c r="G523" s="967" t="s">
        <v>1447</v>
      </c>
      <c r="H523" s="830" t="s">
        <v>1579</v>
      </c>
      <c r="I523" s="831">
        <v>1585</v>
      </c>
      <c r="J523" s="879">
        <v>83160</v>
      </c>
    </row>
    <row r="524" spans="1:10" ht="15.75">
      <c r="A524" s="976"/>
      <c r="B524" s="816"/>
      <c r="C524" s="1073" t="s">
        <v>1191</v>
      </c>
      <c r="D524" s="836"/>
      <c r="E524" s="955">
        <v>1</v>
      </c>
      <c r="F524" s="956">
        <v>689</v>
      </c>
      <c r="G524" s="955" t="s">
        <v>1447</v>
      </c>
      <c r="H524" s="839" t="s">
        <v>1580</v>
      </c>
      <c r="I524" s="840">
        <v>1589</v>
      </c>
      <c r="J524" s="841">
        <v>84750</v>
      </c>
    </row>
    <row r="525" spans="1:10" ht="15.75" customHeight="1">
      <c r="A525" s="976"/>
      <c r="B525" s="816" t="s">
        <v>1581</v>
      </c>
      <c r="C525" s="1074" t="s">
        <v>1576</v>
      </c>
      <c r="D525" s="818">
        <v>1221</v>
      </c>
      <c r="E525" s="964">
        <v>1</v>
      </c>
      <c r="F525" s="888">
        <v>691</v>
      </c>
      <c r="G525" s="964" t="s">
        <v>1447</v>
      </c>
      <c r="H525" s="821" t="s">
        <v>1582</v>
      </c>
      <c r="I525" s="822">
        <v>1591</v>
      </c>
      <c r="J525" s="880">
        <v>75240</v>
      </c>
    </row>
    <row r="526" spans="1:10" ht="15.75">
      <c r="A526" s="976"/>
      <c r="B526" s="816"/>
      <c r="C526" s="1074"/>
      <c r="D526" s="827">
        <v>1223</v>
      </c>
      <c r="E526" s="967">
        <v>1</v>
      </c>
      <c r="F526" s="968">
        <v>691</v>
      </c>
      <c r="G526" s="967" t="s">
        <v>1447</v>
      </c>
      <c r="H526" s="830" t="s">
        <v>1583</v>
      </c>
      <c r="I526" s="831">
        <v>1593</v>
      </c>
      <c r="J526" s="879">
        <v>80000</v>
      </c>
    </row>
    <row r="527" spans="1:10" ht="15.75">
      <c r="A527" s="976"/>
      <c r="B527" s="816"/>
      <c r="C527" s="1074"/>
      <c r="D527" s="836">
        <v>1225</v>
      </c>
      <c r="E527" s="955">
        <v>1</v>
      </c>
      <c r="F527" s="956">
        <v>691</v>
      </c>
      <c r="G527" s="955" t="s">
        <v>1447</v>
      </c>
      <c r="H527" s="839" t="s">
        <v>1584</v>
      </c>
      <c r="I527" s="840">
        <v>1595</v>
      </c>
      <c r="J527" s="841">
        <v>83160</v>
      </c>
    </row>
    <row r="528" spans="1:10" ht="15" customHeight="1">
      <c r="A528" s="976"/>
      <c r="B528" s="816" t="s">
        <v>1585</v>
      </c>
      <c r="C528" s="1070" t="s">
        <v>1085</v>
      </c>
      <c r="D528" s="818"/>
      <c r="E528" s="964">
        <v>1</v>
      </c>
      <c r="F528" s="888">
        <v>566</v>
      </c>
      <c r="G528" s="964" t="s">
        <v>1447</v>
      </c>
      <c r="H528" s="821" t="s">
        <v>1586</v>
      </c>
      <c r="I528" s="822">
        <v>1630</v>
      </c>
      <c r="J528" s="880">
        <v>64950</v>
      </c>
    </row>
    <row r="529" spans="1:10" ht="14.25" customHeight="1">
      <c r="A529" s="976"/>
      <c r="B529" s="816"/>
      <c r="C529" s="1071" t="s">
        <v>1100</v>
      </c>
      <c r="D529" s="827">
        <v>1221</v>
      </c>
      <c r="E529" s="967">
        <v>1</v>
      </c>
      <c r="F529" s="968">
        <v>564</v>
      </c>
      <c r="G529" s="967" t="s">
        <v>1447</v>
      </c>
      <c r="H529" s="830" t="s">
        <v>1587</v>
      </c>
      <c r="I529" s="831">
        <v>1631</v>
      </c>
      <c r="J529" s="879">
        <v>77300</v>
      </c>
    </row>
    <row r="530" spans="1:10" ht="15" customHeight="1">
      <c r="A530" s="976"/>
      <c r="B530" s="816"/>
      <c r="C530" s="1071"/>
      <c r="D530" s="827">
        <v>1223</v>
      </c>
      <c r="E530" s="967">
        <v>1</v>
      </c>
      <c r="F530" s="968">
        <v>564</v>
      </c>
      <c r="G530" s="967" t="s">
        <v>1447</v>
      </c>
      <c r="H530" s="830" t="s">
        <v>1588</v>
      </c>
      <c r="I530" s="831">
        <v>1633</v>
      </c>
      <c r="J530" s="879">
        <v>82050</v>
      </c>
    </row>
    <row r="531" spans="1:10" ht="15" customHeight="1">
      <c r="A531" s="976"/>
      <c r="B531" s="816"/>
      <c r="C531" s="1071"/>
      <c r="D531" s="827">
        <v>1225</v>
      </c>
      <c r="E531" s="967">
        <v>1</v>
      </c>
      <c r="F531" s="968">
        <v>564</v>
      </c>
      <c r="G531" s="967" t="s">
        <v>1447</v>
      </c>
      <c r="H531" s="830" t="s">
        <v>1589</v>
      </c>
      <c r="I531" s="831">
        <v>1635</v>
      </c>
      <c r="J531" s="879">
        <v>85220</v>
      </c>
    </row>
    <row r="532" spans="1:10" ht="15.75">
      <c r="A532" s="976"/>
      <c r="B532" s="816"/>
      <c r="C532" s="1071"/>
      <c r="D532" s="827">
        <v>1227</v>
      </c>
      <c r="E532" s="967">
        <v>1</v>
      </c>
      <c r="F532" s="968">
        <v>564</v>
      </c>
      <c r="G532" s="967" t="s">
        <v>1447</v>
      </c>
      <c r="H532" s="830" t="s">
        <v>1590</v>
      </c>
      <c r="I532" s="831">
        <v>1637</v>
      </c>
      <c r="J532" s="879">
        <v>98370</v>
      </c>
    </row>
    <row r="533" spans="1:10" ht="15.75">
      <c r="A533" s="976"/>
      <c r="B533" s="816"/>
      <c r="C533" s="1071"/>
      <c r="D533" s="836">
        <v>1228</v>
      </c>
      <c r="E533" s="955">
        <v>1</v>
      </c>
      <c r="F533" s="956">
        <v>564</v>
      </c>
      <c r="G533" s="955" t="s">
        <v>1447</v>
      </c>
      <c r="H533" s="839" t="s">
        <v>1591</v>
      </c>
      <c r="I533" s="840">
        <v>1638</v>
      </c>
      <c r="J533" s="841">
        <v>128630</v>
      </c>
    </row>
    <row r="534" spans="1:10" ht="15.75" customHeight="1">
      <c r="A534" s="976"/>
      <c r="B534" s="935" t="s">
        <v>1592</v>
      </c>
      <c r="C534" s="935"/>
      <c r="D534" s="935"/>
      <c r="E534" s="936">
        <v>3</v>
      </c>
      <c r="F534" s="937">
        <v>694</v>
      </c>
      <c r="G534" s="936" t="s">
        <v>1089</v>
      </c>
      <c r="H534" s="867" t="s">
        <v>1593</v>
      </c>
      <c r="I534" s="868">
        <v>1640</v>
      </c>
      <c r="J534" s="938">
        <v>43720</v>
      </c>
    </row>
    <row r="535" spans="1:10" ht="33" customHeight="1">
      <c r="A535" s="976"/>
      <c r="B535" s="935" t="s">
        <v>1594</v>
      </c>
      <c r="C535" s="935"/>
      <c r="D535" s="935"/>
      <c r="E535" s="936">
        <v>3</v>
      </c>
      <c r="F535" s="937">
        <v>695</v>
      </c>
      <c r="G535" s="936" t="s">
        <v>1089</v>
      </c>
      <c r="H535" s="867" t="s">
        <v>1595</v>
      </c>
      <c r="I535" s="868">
        <v>1641</v>
      </c>
      <c r="J535" s="938">
        <v>52590</v>
      </c>
    </row>
    <row r="536" spans="1:10" ht="15.75" customHeight="1">
      <c r="A536" s="976"/>
      <c r="B536" s="816" t="s">
        <v>1596</v>
      </c>
      <c r="C536" s="1074" t="s">
        <v>1100</v>
      </c>
      <c r="D536" s="844">
        <v>1221</v>
      </c>
      <c r="E536" s="933">
        <v>3</v>
      </c>
      <c r="F536" s="846">
        <v>697</v>
      </c>
      <c r="G536" s="933" t="s">
        <v>1089</v>
      </c>
      <c r="H536" s="847" t="s">
        <v>1597</v>
      </c>
      <c r="I536" s="848">
        <v>1651</v>
      </c>
      <c r="J536" s="880">
        <v>51640</v>
      </c>
    </row>
    <row r="537" spans="1:10" ht="15.75" customHeight="1">
      <c r="A537" s="976"/>
      <c r="B537" s="816"/>
      <c r="C537" s="1074"/>
      <c r="D537" s="827">
        <v>1223</v>
      </c>
      <c r="E537" s="967">
        <v>3</v>
      </c>
      <c r="F537" s="968">
        <v>697</v>
      </c>
      <c r="G537" s="967" t="s">
        <v>1089</v>
      </c>
      <c r="H537" s="830" t="s">
        <v>1598</v>
      </c>
      <c r="I537" s="831">
        <v>1653</v>
      </c>
      <c r="J537" s="879">
        <v>56390</v>
      </c>
    </row>
    <row r="538" spans="1:10" ht="15.75" customHeight="1">
      <c r="A538" s="976"/>
      <c r="B538" s="816"/>
      <c r="C538" s="1074"/>
      <c r="D538" s="827">
        <v>1225</v>
      </c>
      <c r="E538" s="967">
        <v>3</v>
      </c>
      <c r="F538" s="968">
        <v>697</v>
      </c>
      <c r="G538" s="967" t="s">
        <v>1089</v>
      </c>
      <c r="H538" s="830" t="s">
        <v>1599</v>
      </c>
      <c r="I538" s="831">
        <v>1655</v>
      </c>
      <c r="J538" s="879">
        <v>59560</v>
      </c>
    </row>
    <row r="539" spans="1:10" ht="15.75" customHeight="1">
      <c r="A539" s="976"/>
      <c r="B539" s="816"/>
      <c r="C539" s="1074"/>
      <c r="D539" s="833">
        <v>1228</v>
      </c>
      <c r="E539" s="974">
        <v>3</v>
      </c>
      <c r="F539" s="975">
        <v>697</v>
      </c>
      <c r="G539" s="974" t="s">
        <v>1089</v>
      </c>
      <c r="H539" s="851" t="s">
        <v>1600</v>
      </c>
      <c r="I539" s="852">
        <v>1658</v>
      </c>
      <c r="J539" s="841">
        <v>102960</v>
      </c>
    </row>
    <row r="540" spans="1:10" ht="15.75" customHeight="1">
      <c r="A540" s="976"/>
      <c r="B540" s="816" t="s">
        <v>1601</v>
      </c>
      <c r="C540" s="1074" t="s">
        <v>1100</v>
      </c>
      <c r="D540" s="818">
        <v>1221</v>
      </c>
      <c r="E540" s="964">
        <v>3</v>
      </c>
      <c r="F540" s="888">
        <v>698</v>
      </c>
      <c r="G540" s="964" t="s">
        <v>1089</v>
      </c>
      <c r="H540" s="821" t="s">
        <v>1602</v>
      </c>
      <c r="I540" s="822">
        <v>1661</v>
      </c>
      <c r="J540" s="880">
        <v>75240</v>
      </c>
    </row>
    <row r="541" spans="1:10" ht="15.75" customHeight="1">
      <c r="A541" s="976"/>
      <c r="B541" s="816"/>
      <c r="C541" s="1074"/>
      <c r="D541" s="827">
        <v>1223</v>
      </c>
      <c r="E541" s="967">
        <v>3</v>
      </c>
      <c r="F541" s="968">
        <v>698</v>
      </c>
      <c r="G541" s="967" t="s">
        <v>1089</v>
      </c>
      <c r="H541" s="830" t="s">
        <v>1603</v>
      </c>
      <c r="I541" s="831">
        <v>1663</v>
      </c>
      <c r="J541" s="879">
        <v>80000</v>
      </c>
    </row>
    <row r="542" spans="1:10" ht="15.75" customHeight="1">
      <c r="A542" s="976"/>
      <c r="B542" s="816"/>
      <c r="C542" s="1074"/>
      <c r="D542" s="827">
        <v>1225</v>
      </c>
      <c r="E542" s="967">
        <v>3</v>
      </c>
      <c r="F542" s="968">
        <v>698</v>
      </c>
      <c r="G542" s="967" t="s">
        <v>1089</v>
      </c>
      <c r="H542" s="830" t="s">
        <v>1604</v>
      </c>
      <c r="I542" s="831">
        <v>1665</v>
      </c>
      <c r="J542" s="879">
        <v>83160</v>
      </c>
    </row>
    <row r="543" spans="1:10" ht="15.75" customHeight="1">
      <c r="A543" s="976"/>
      <c r="B543" s="816"/>
      <c r="C543" s="1074"/>
      <c r="D543" s="836">
        <v>1228</v>
      </c>
      <c r="E543" s="974">
        <v>3</v>
      </c>
      <c r="F543" s="975">
        <v>698</v>
      </c>
      <c r="G543" s="974" t="s">
        <v>1089</v>
      </c>
      <c r="H543" s="851" t="s">
        <v>1605</v>
      </c>
      <c r="I543" s="852">
        <v>1668</v>
      </c>
      <c r="J543" s="948">
        <v>126410</v>
      </c>
    </row>
    <row r="544" spans="1:11" s="1080" customFormat="1" ht="15.75" customHeight="1">
      <c r="A544" s="1076"/>
      <c r="B544" s="1077" t="s">
        <v>1606</v>
      </c>
      <c r="C544" s="1077"/>
      <c r="D544" s="1077"/>
      <c r="E544" s="1078">
        <v>4</v>
      </c>
      <c r="F544" s="1079" t="s">
        <v>1607</v>
      </c>
      <c r="G544" s="1078" t="s">
        <v>1086</v>
      </c>
      <c r="H544" s="916" t="s">
        <v>1608</v>
      </c>
      <c r="I544" s="917">
        <v>1670</v>
      </c>
      <c r="J544" s="878">
        <v>34530</v>
      </c>
      <c r="K544" s="772"/>
    </row>
    <row r="545" spans="1:11" s="1080" customFormat="1" ht="15.75" customHeight="1">
      <c r="A545" s="1076"/>
      <c r="B545" s="1081" t="s">
        <v>1609</v>
      </c>
      <c r="C545" s="1081"/>
      <c r="D545" s="1081"/>
      <c r="E545" s="1082">
        <v>5</v>
      </c>
      <c r="F545" s="1083" t="s">
        <v>1610</v>
      </c>
      <c r="G545" s="1082" t="s">
        <v>1263</v>
      </c>
      <c r="H545" s="1084" t="s">
        <v>1611</v>
      </c>
      <c r="I545" s="1085">
        <v>1671</v>
      </c>
      <c r="J545" s="1086">
        <v>15050</v>
      </c>
      <c r="K545" s="772"/>
    </row>
    <row r="546" spans="1:11" s="1080" customFormat="1" ht="15.75" customHeight="1">
      <c r="A546" s="1076"/>
      <c r="B546" s="1081" t="s">
        <v>1612</v>
      </c>
      <c r="C546" s="1081"/>
      <c r="D546" s="1081"/>
      <c r="E546" s="1082">
        <v>4</v>
      </c>
      <c r="F546" s="1083" t="s">
        <v>1613</v>
      </c>
      <c r="G546" s="1082" t="s">
        <v>1086</v>
      </c>
      <c r="H546" s="1084" t="s">
        <v>1614</v>
      </c>
      <c r="I546" s="1085">
        <v>1669</v>
      </c>
      <c r="J546" s="1086">
        <v>34530</v>
      </c>
      <c r="K546" s="772"/>
    </row>
    <row r="547" spans="1:10" ht="15.75" customHeight="1">
      <c r="A547" s="801"/>
      <c r="B547" s="966" t="s">
        <v>1615</v>
      </c>
      <c r="C547" s="966"/>
      <c r="D547" s="966"/>
      <c r="E547" s="967">
        <v>5</v>
      </c>
      <c r="F547" s="968">
        <v>156</v>
      </c>
      <c r="G547" s="967" t="s">
        <v>1263</v>
      </c>
      <c r="H547" s="830" t="s">
        <v>1616</v>
      </c>
      <c r="I547" s="831">
        <v>1672</v>
      </c>
      <c r="J547" s="879">
        <v>15050</v>
      </c>
    </row>
    <row r="548" spans="1:10" ht="15.75" customHeight="1">
      <c r="A548" s="801"/>
      <c r="B548" s="966" t="s">
        <v>1617</v>
      </c>
      <c r="C548" s="966"/>
      <c r="D548" s="966"/>
      <c r="E548" s="967">
        <v>5</v>
      </c>
      <c r="F548" s="968">
        <v>541</v>
      </c>
      <c r="G548" s="967" t="s">
        <v>1263</v>
      </c>
      <c r="H548" s="830" t="s">
        <v>1616</v>
      </c>
      <c r="I548" s="831">
        <v>1673</v>
      </c>
      <c r="J548" s="879">
        <v>8720</v>
      </c>
    </row>
    <row r="549" spans="1:10" ht="15.75" customHeight="1">
      <c r="A549" s="801"/>
      <c r="B549" s="966" t="s">
        <v>1618</v>
      </c>
      <c r="C549" s="966"/>
      <c r="D549" s="966"/>
      <c r="E549" s="967">
        <v>4</v>
      </c>
      <c r="F549" s="968">
        <v>543</v>
      </c>
      <c r="G549" s="967" t="s">
        <v>1086</v>
      </c>
      <c r="H549" s="830" t="s">
        <v>1608</v>
      </c>
      <c r="I549" s="831">
        <v>1674</v>
      </c>
      <c r="J549" s="879">
        <v>8720</v>
      </c>
    </row>
    <row r="550" spans="1:10" ht="15.75" customHeight="1">
      <c r="A550" s="801"/>
      <c r="B550" s="966" t="s">
        <v>1619</v>
      </c>
      <c r="C550" s="966"/>
      <c r="D550" s="966"/>
      <c r="E550" s="967">
        <v>4</v>
      </c>
      <c r="F550" s="968">
        <v>152</v>
      </c>
      <c r="G550" s="967" t="s">
        <v>1086</v>
      </c>
      <c r="H550" s="830" t="s">
        <v>1608</v>
      </c>
      <c r="I550" s="831">
        <v>1675</v>
      </c>
      <c r="J550" s="879">
        <v>34530</v>
      </c>
    </row>
    <row r="551" spans="1:10" ht="15.75" customHeight="1">
      <c r="A551" s="801"/>
      <c r="B551" s="966" t="s">
        <v>789</v>
      </c>
      <c r="C551" s="966"/>
      <c r="D551" s="966"/>
      <c r="E551" s="967">
        <v>2</v>
      </c>
      <c r="F551" s="968">
        <v>542</v>
      </c>
      <c r="G551" s="967" t="s">
        <v>1117</v>
      </c>
      <c r="H551" s="830" t="s">
        <v>1620</v>
      </c>
      <c r="I551" s="831">
        <v>1676</v>
      </c>
      <c r="J551" s="879">
        <v>32480</v>
      </c>
    </row>
    <row r="552" spans="1:10" ht="15.75" customHeight="1">
      <c r="A552" s="801"/>
      <c r="B552" s="966" t="s">
        <v>791</v>
      </c>
      <c r="C552" s="966"/>
      <c r="D552" s="966"/>
      <c r="E552" s="967">
        <v>4</v>
      </c>
      <c r="F552" s="968">
        <v>153</v>
      </c>
      <c r="G552" s="967" t="s">
        <v>1086</v>
      </c>
      <c r="H552" s="830" t="s">
        <v>1621</v>
      </c>
      <c r="I552" s="831">
        <v>1677</v>
      </c>
      <c r="J552" s="879">
        <v>19010</v>
      </c>
    </row>
    <row r="553" spans="1:10" ht="15.75" customHeight="1">
      <c r="A553" s="976"/>
      <c r="B553" s="966" t="s">
        <v>1622</v>
      </c>
      <c r="C553" s="966"/>
      <c r="D553" s="966"/>
      <c r="E553" s="967">
        <v>2</v>
      </c>
      <c r="F553" s="968">
        <v>571</v>
      </c>
      <c r="G553" s="967" t="s">
        <v>1117</v>
      </c>
      <c r="H553" s="830" t="s">
        <v>1620</v>
      </c>
      <c r="I553" s="831">
        <v>1678</v>
      </c>
      <c r="J553" s="879">
        <v>70490</v>
      </c>
    </row>
    <row r="554" spans="1:10" ht="30" customHeight="1">
      <c r="A554" s="976"/>
      <c r="B554" s="966" t="s">
        <v>1623</v>
      </c>
      <c r="C554" s="966"/>
      <c r="D554" s="966"/>
      <c r="E554" s="967">
        <v>2</v>
      </c>
      <c r="F554" s="968">
        <v>568</v>
      </c>
      <c r="G554" s="967" t="s">
        <v>1117</v>
      </c>
      <c r="H554" s="830" t="s">
        <v>1624</v>
      </c>
      <c r="I554" s="831">
        <v>1679</v>
      </c>
      <c r="J554" s="879">
        <v>76830</v>
      </c>
    </row>
    <row r="555" spans="1:10" ht="30" customHeight="1">
      <c r="A555" s="976"/>
      <c r="B555" s="966" t="s">
        <v>1625</v>
      </c>
      <c r="C555" s="966"/>
      <c r="D555" s="966"/>
      <c r="E555" s="967">
        <v>2</v>
      </c>
      <c r="F555" s="968">
        <v>570</v>
      </c>
      <c r="G555" s="967" t="s">
        <v>1117</v>
      </c>
      <c r="H555" s="830" t="s">
        <v>1626</v>
      </c>
      <c r="I555" s="831">
        <v>1680</v>
      </c>
      <c r="J555" s="879">
        <v>85540</v>
      </c>
    </row>
    <row r="556" spans="1:10" ht="30" customHeight="1">
      <c r="A556" s="976"/>
      <c r="B556" s="966" t="s">
        <v>1627</v>
      </c>
      <c r="C556" s="966"/>
      <c r="D556" s="966"/>
      <c r="E556" s="967">
        <v>2</v>
      </c>
      <c r="F556" s="968">
        <v>577</v>
      </c>
      <c r="G556" s="967" t="s">
        <v>1117</v>
      </c>
      <c r="H556" s="830" t="s">
        <v>1628</v>
      </c>
      <c r="I556" s="831">
        <v>1681</v>
      </c>
      <c r="J556" s="879">
        <v>67320</v>
      </c>
    </row>
    <row r="557" spans="1:10" ht="30" customHeight="1">
      <c r="A557" s="976"/>
      <c r="B557" s="966" t="s">
        <v>1629</v>
      </c>
      <c r="C557" s="966"/>
      <c r="D557" s="966"/>
      <c r="E557" s="967">
        <v>2</v>
      </c>
      <c r="F557" s="968">
        <v>574</v>
      </c>
      <c r="G557" s="967" t="s">
        <v>1117</v>
      </c>
      <c r="H557" s="830" t="s">
        <v>1630</v>
      </c>
      <c r="I557" s="831">
        <v>1682</v>
      </c>
      <c r="J557" s="879">
        <v>67320</v>
      </c>
    </row>
    <row r="558" spans="1:10" ht="34.5" customHeight="1">
      <c r="A558" s="976"/>
      <c r="B558" s="966" t="s">
        <v>1631</v>
      </c>
      <c r="C558" s="966"/>
      <c r="D558" s="966"/>
      <c r="E558" s="967">
        <v>2</v>
      </c>
      <c r="F558" s="968">
        <v>579</v>
      </c>
      <c r="G558" s="967" t="s">
        <v>1117</v>
      </c>
      <c r="H558" s="830" t="s">
        <v>1632</v>
      </c>
      <c r="I558" s="831">
        <v>1683</v>
      </c>
      <c r="J558" s="879">
        <v>72710</v>
      </c>
    </row>
    <row r="559" spans="1:10" ht="30" customHeight="1">
      <c r="A559" s="976"/>
      <c r="B559" s="966" t="s">
        <v>1633</v>
      </c>
      <c r="C559" s="966"/>
      <c r="D559" s="966"/>
      <c r="E559" s="967">
        <v>2</v>
      </c>
      <c r="F559" s="968">
        <v>576</v>
      </c>
      <c r="G559" s="967" t="s">
        <v>1117</v>
      </c>
      <c r="H559" s="830" t="s">
        <v>1634</v>
      </c>
      <c r="I559" s="831">
        <v>1684</v>
      </c>
      <c r="J559" s="879">
        <v>72710</v>
      </c>
    </row>
    <row r="560" spans="1:10" ht="30" customHeight="1">
      <c r="A560" s="976"/>
      <c r="B560" s="966" t="s">
        <v>1635</v>
      </c>
      <c r="C560" s="966"/>
      <c r="D560" s="966"/>
      <c r="E560" s="967">
        <v>2</v>
      </c>
      <c r="F560" s="968">
        <v>573</v>
      </c>
      <c r="G560" s="967" t="s">
        <v>1117</v>
      </c>
      <c r="H560" s="830" t="s">
        <v>1636</v>
      </c>
      <c r="I560" s="831">
        <v>1685</v>
      </c>
      <c r="J560" s="879">
        <v>72710</v>
      </c>
    </row>
    <row r="561" spans="1:10" ht="15.75" customHeight="1">
      <c r="A561" s="976"/>
      <c r="B561" s="966" t="s">
        <v>1637</v>
      </c>
      <c r="C561" s="966"/>
      <c r="D561" s="966"/>
      <c r="E561" s="967">
        <v>2</v>
      </c>
      <c r="F561" s="968">
        <v>692</v>
      </c>
      <c r="G561" s="967" t="s">
        <v>1117</v>
      </c>
      <c r="H561" s="830" t="s">
        <v>1638</v>
      </c>
      <c r="I561" s="831">
        <v>1686</v>
      </c>
      <c r="J561" s="879">
        <v>67320</v>
      </c>
    </row>
    <row r="562" spans="1:10" ht="46.5" customHeight="1">
      <c r="A562" s="976"/>
      <c r="B562" s="966" t="s">
        <v>1639</v>
      </c>
      <c r="C562" s="966"/>
      <c r="D562" s="966"/>
      <c r="E562" s="967">
        <v>2</v>
      </c>
      <c r="F562" s="968">
        <v>693</v>
      </c>
      <c r="G562" s="967" t="s">
        <v>1117</v>
      </c>
      <c r="H562" s="830" t="s">
        <v>1640</v>
      </c>
      <c r="I562" s="831">
        <v>1687</v>
      </c>
      <c r="J562" s="879">
        <v>79050</v>
      </c>
    </row>
    <row r="563" spans="1:10" ht="36" customHeight="1">
      <c r="A563" s="976"/>
      <c r="B563" s="966" t="s">
        <v>1641</v>
      </c>
      <c r="C563" s="966"/>
      <c r="D563" s="966"/>
      <c r="E563" s="967">
        <v>2</v>
      </c>
      <c r="F563" s="968">
        <v>559</v>
      </c>
      <c r="G563" s="967" t="s">
        <v>1117</v>
      </c>
      <c r="H563" s="830" t="s">
        <v>1642</v>
      </c>
      <c r="I563" s="831">
        <v>1688</v>
      </c>
      <c r="J563" s="879">
        <v>76830</v>
      </c>
    </row>
    <row r="564" spans="1:10" ht="33.75" customHeight="1">
      <c r="A564" s="976"/>
      <c r="B564" s="966" t="s">
        <v>1643</v>
      </c>
      <c r="C564" s="966"/>
      <c r="D564" s="966"/>
      <c r="E564" s="967">
        <v>2</v>
      </c>
      <c r="F564" s="968">
        <v>560</v>
      </c>
      <c r="G564" s="967" t="s">
        <v>1117</v>
      </c>
      <c r="H564" s="830" t="s">
        <v>1644</v>
      </c>
      <c r="I564" s="831">
        <v>1689</v>
      </c>
      <c r="J564" s="879">
        <v>85540</v>
      </c>
    </row>
    <row r="565" spans="1:10" ht="21" customHeight="1">
      <c r="A565" s="976"/>
      <c r="B565" s="966" t="s">
        <v>805</v>
      </c>
      <c r="C565" s="966"/>
      <c r="D565" s="966"/>
      <c r="E565" s="967">
        <v>2</v>
      </c>
      <c r="F565" s="968">
        <v>505</v>
      </c>
      <c r="G565" s="967" t="s">
        <v>1117</v>
      </c>
      <c r="H565" s="830" t="s">
        <v>1620</v>
      </c>
      <c r="I565" s="831">
        <v>1690</v>
      </c>
      <c r="J565" s="879">
        <v>70490</v>
      </c>
    </row>
    <row r="566" spans="1:10" ht="30" customHeight="1">
      <c r="A566" s="976"/>
      <c r="B566" s="966" t="s">
        <v>1645</v>
      </c>
      <c r="C566" s="966"/>
      <c r="D566" s="966"/>
      <c r="E566" s="967">
        <v>2</v>
      </c>
      <c r="F566" s="968">
        <v>561</v>
      </c>
      <c r="G566" s="967" t="s">
        <v>1117</v>
      </c>
      <c r="H566" s="830" t="s">
        <v>1646</v>
      </c>
      <c r="I566" s="831">
        <v>1691</v>
      </c>
      <c r="J566" s="879">
        <v>85540</v>
      </c>
    </row>
    <row r="567" spans="1:10" ht="18.75" customHeight="1">
      <c r="A567" s="976"/>
      <c r="B567" s="966" t="s">
        <v>804</v>
      </c>
      <c r="C567" s="966"/>
      <c r="D567" s="966"/>
      <c r="E567" s="967">
        <v>2</v>
      </c>
      <c r="F567" s="968">
        <v>662</v>
      </c>
      <c r="G567" s="967" t="s">
        <v>1117</v>
      </c>
      <c r="H567" s="830" t="s">
        <v>1647</v>
      </c>
      <c r="I567" s="831">
        <v>1692</v>
      </c>
      <c r="J567" s="879">
        <v>67320</v>
      </c>
    </row>
    <row r="568" spans="1:10" ht="30" customHeight="1">
      <c r="A568" s="976"/>
      <c r="B568" s="966" t="s">
        <v>806</v>
      </c>
      <c r="C568" s="966"/>
      <c r="D568" s="966"/>
      <c r="E568" s="967">
        <v>2</v>
      </c>
      <c r="F568" s="968">
        <v>503</v>
      </c>
      <c r="G568" s="967" t="s">
        <v>1117</v>
      </c>
      <c r="H568" s="830" t="s">
        <v>1648</v>
      </c>
      <c r="I568" s="831">
        <v>1693</v>
      </c>
      <c r="J568" s="879">
        <v>64950</v>
      </c>
    </row>
    <row r="569" spans="1:10" ht="34.5" customHeight="1">
      <c r="A569" s="976"/>
      <c r="B569" s="966" t="s">
        <v>807</v>
      </c>
      <c r="C569" s="966"/>
      <c r="D569" s="966"/>
      <c r="E569" s="967">
        <v>2</v>
      </c>
      <c r="F569" s="968">
        <v>500</v>
      </c>
      <c r="G569" s="967" t="s">
        <v>1117</v>
      </c>
      <c r="H569" s="830" t="s">
        <v>1648</v>
      </c>
      <c r="I569" s="831">
        <v>1694</v>
      </c>
      <c r="J569" s="879">
        <v>64950</v>
      </c>
    </row>
    <row r="570" spans="1:10" ht="31.5" customHeight="1">
      <c r="A570" s="976"/>
      <c r="B570" s="966" t="s">
        <v>1649</v>
      </c>
      <c r="C570" s="966"/>
      <c r="D570" s="966"/>
      <c r="E570" s="967">
        <v>2</v>
      </c>
      <c r="F570" s="968">
        <v>563</v>
      </c>
      <c r="G570" s="967" t="s">
        <v>1117</v>
      </c>
      <c r="H570" s="830" t="s">
        <v>1646</v>
      </c>
      <c r="I570" s="831">
        <v>1695</v>
      </c>
      <c r="J570" s="879">
        <v>73820</v>
      </c>
    </row>
    <row r="571" spans="1:10" ht="33" customHeight="1">
      <c r="A571" s="976"/>
      <c r="B571" s="966" t="s">
        <v>817</v>
      </c>
      <c r="C571" s="966"/>
      <c r="D571" s="966"/>
      <c r="E571" s="967">
        <v>2</v>
      </c>
      <c r="F571" s="968">
        <v>461</v>
      </c>
      <c r="G571" s="967" t="s">
        <v>1117</v>
      </c>
      <c r="H571" s="830" t="s">
        <v>1650</v>
      </c>
      <c r="I571" s="831">
        <v>1696</v>
      </c>
      <c r="J571" s="879">
        <v>73820</v>
      </c>
    </row>
    <row r="572" spans="1:10" ht="34.5" customHeight="1">
      <c r="A572" s="976"/>
      <c r="B572" s="966" t="s">
        <v>818</v>
      </c>
      <c r="C572" s="966"/>
      <c r="D572" s="966"/>
      <c r="E572" s="967">
        <v>2</v>
      </c>
      <c r="F572" s="968">
        <v>504</v>
      </c>
      <c r="G572" s="967" t="s">
        <v>1117</v>
      </c>
      <c r="H572" s="830" t="s">
        <v>1648</v>
      </c>
      <c r="I572" s="831">
        <v>1697</v>
      </c>
      <c r="J572" s="879">
        <v>64950</v>
      </c>
    </row>
    <row r="573" spans="1:10" ht="15.75" customHeight="1">
      <c r="A573" s="976"/>
      <c r="B573" s="966" t="s">
        <v>814</v>
      </c>
      <c r="C573" s="966"/>
      <c r="D573" s="966"/>
      <c r="E573" s="967">
        <v>2</v>
      </c>
      <c r="F573" s="968">
        <v>472</v>
      </c>
      <c r="G573" s="967" t="s">
        <v>1117</v>
      </c>
      <c r="H573" s="830" t="s">
        <v>1648</v>
      </c>
      <c r="I573" s="831">
        <v>1698</v>
      </c>
      <c r="J573" s="879">
        <v>64950</v>
      </c>
    </row>
    <row r="574" spans="1:10" ht="15.75" customHeight="1">
      <c r="A574" s="976"/>
      <c r="B574" s="966" t="s">
        <v>815</v>
      </c>
      <c r="C574" s="966"/>
      <c r="D574" s="966"/>
      <c r="E574" s="967">
        <v>2</v>
      </c>
      <c r="F574" s="968">
        <v>473</v>
      </c>
      <c r="G574" s="967" t="s">
        <v>1117</v>
      </c>
      <c r="H574" s="830" t="s">
        <v>1648</v>
      </c>
      <c r="I574" s="831">
        <v>1699</v>
      </c>
      <c r="J574" s="879">
        <v>64950</v>
      </c>
    </row>
    <row r="575" spans="1:10" ht="15.75" customHeight="1">
      <c r="A575" s="976"/>
      <c r="B575" s="966" t="s">
        <v>816</v>
      </c>
      <c r="C575" s="966"/>
      <c r="D575" s="966"/>
      <c r="E575" s="967">
        <v>2</v>
      </c>
      <c r="F575" s="968">
        <v>464</v>
      </c>
      <c r="G575" s="967" t="s">
        <v>1117</v>
      </c>
      <c r="H575" s="830" t="s">
        <v>1648</v>
      </c>
      <c r="I575" s="831">
        <v>1700</v>
      </c>
      <c r="J575" s="879">
        <v>64950</v>
      </c>
    </row>
    <row r="576" spans="1:10" ht="15.75" customHeight="1">
      <c r="A576" s="976"/>
      <c r="B576" s="966" t="s">
        <v>820</v>
      </c>
      <c r="C576" s="966"/>
      <c r="D576" s="966"/>
      <c r="E576" s="967">
        <v>2</v>
      </c>
      <c r="F576" s="968">
        <v>501</v>
      </c>
      <c r="G576" s="967" t="s">
        <v>1117</v>
      </c>
      <c r="H576" s="830" t="s">
        <v>1632</v>
      </c>
      <c r="I576" s="831">
        <v>1701</v>
      </c>
      <c r="J576" s="879">
        <v>67320</v>
      </c>
    </row>
    <row r="577" spans="1:10" ht="15.75" customHeight="1">
      <c r="A577" s="976"/>
      <c r="B577" s="966" t="s">
        <v>812</v>
      </c>
      <c r="C577" s="966"/>
      <c r="D577" s="966"/>
      <c r="E577" s="967">
        <v>2</v>
      </c>
      <c r="F577" s="968">
        <v>462</v>
      </c>
      <c r="G577" s="967" t="s">
        <v>1117</v>
      </c>
      <c r="H577" s="830" t="s">
        <v>1620</v>
      </c>
      <c r="I577" s="831">
        <v>1702</v>
      </c>
      <c r="J577" s="879">
        <v>70490</v>
      </c>
    </row>
    <row r="578" spans="1:10" ht="34.5" customHeight="1">
      <c r="A578" s="976"/>
      <c r="B578" s="966" t="s">
        <v>1651</v>
      </c>
      <c r="C578" s="966"/>
      <c r="D578" s="966"/>
      <c r="E578" s="967">
        <v>2</v>
      </c>
      <c r="F578" s="968">
        <v>580</v>
      </c>
      <c r="G578" s="967" t="s">
        <v>1117</v>
      </c>
      <c r="H578" s="830" t="s">
        <v>1652</v>
      </c>
      <c r="I578" s="831">
        <v>1703</v>
      </c>
      <c r="J578" s="879">
        <v>87440</v>
      </c>
    </row>
    <row r="579" spans="1:10" ht="15.75" customHeight="1">
      <c r="A579" s="976"/>
      <c r="B579" s="966" t="s">
        <v>826</v>
      </c>
      <c r="C579" s="966"/>
      <c r="D579" s="966"/>
      <c r="E579" s="967">
        <v>4</v>
      </c>
      <c r="F579" s="968" t="s">
        <v>827</v>
      </c>
      <c r="G579" s="967" t="s">
        <v>1086</v>
      </c>
      <c r="H579" s="830" t="s">
        <v>1653</v>
      </c>
      <c r="I579" s="831">
        <v>1704</v>
      </c>
      <c r="J579" s="879">
        <v>13150</v>
      </c>
    </row>
    <row r="580" spans="1:10" ht="15.75" customHeight="1">
      <c r="A580" s="976"/>
      <c r="B580" s="966" t="s">
        <v>803</v>
      </c>
      <c r="C580" s="966"/>
      <c r="D580" s="966"/>
      <c r="E580" s="967">
        <v>2</v>
      </c>
      <c r="F580" s="968">
        <v>161</v>
      </c>
      <c r="G580" s="967" t="s">
        <v>1117</v>
      </c>
      <c r="H580" s="830" t="s">
        <v>1648</v>
      </c>
      <c r="I580" s="831">
        <v>1705</v>
      </c>
      <c r="J580" s="879">
        <v>61140</v>
      </c>
    </row>
    <row r="581" spans="1:10" ht="15.75" customHeight="1">
      <c r="A581" s="976"/>
      <c r="B581" s="966" t="s">
        <v>822</v>
      </c>
      <c r="C581" s="966"/>
      <c r="D581" s="966"/>
      <c r="E581" s="967">
        <v>2</v>
      </c>
      <c r="F581" s="968">
        <v>507</v>
      </c>
      <c r="G581" s="967" t="s">
        <v>1117</v>
      </c>
      <c r="H581" s="830" t="s">
        <v>1650</v>
      </c>
      <c r="I581" s="831">
        <v>1706</v>
      </c>
      <c r="J581" s="879">
        <v>53220</v>
      </c>
    </row>
    <row r="582" spans="1:10" ht="15.75" customHeight="1">
      <c r="A582" s="801"/>
      <c r="B582" s="966" t="s">
        <v>771</v>
      </c>
      <c r="C582" s="966"/>
      <c r="D582" s="966"/>
      <c r="E582" s="967">
        <v>5</v>
      </c>
      <c r="F582" s="968" t="s">
        <v>772</v>
      </c>
      <c r="G582" s="967" t="s">
        <v>1263</v>
      </c>
      <c r="H582" s="830" t="s">
        <v>1275</v>
      </c>
      <c r="I582" s="831">
        <v>1707</v>
      </c>
      <c r="J582" s="879">
        <v>15050</v>
      </c>
    </row>
    <row r="583" spans="1:10" ht="15.75" customHeight="1">
      <c r="A583" s="801"/>
      <c r="B583" s="966" t="s">
        <v>773</v>
      </c>
      <c r="C583" s="966"/>
      <c r="D583" s="966"/>
      <c r="E583" s="967">
        <v>2</v>
      </c>
      <c r="F583" s="968">
        <v>466</v>
      </c>
      <c r="G583" s="967" t="s">
        <v>1117</v>
      </c>
      <c r="H583" s="830" t="s">
        <v>1648</v>
      </c>
      <c r="I583" s="831">
        <v>1708</v>
      </c>
      <c r="J583" s="879">
        <v>27720</v>
      </c>
    </row>
    <row r="584" spans="1:10" ht="15.75" customHeight="1">
      <c r="A584" s="801"/>
      <c r="B584" s="966" t="s">
        <v>1654</v>
      </c>
      <c r="C584" s="966"/>
      <c r="D584" s="966"/>
      <c r="E584" s="967">
        <v>3</v>
      </c>
      <c r="F584" s="968" t="s">
        <v>775</v>
      </c>
      <c r="G584" s="967" t="s">
        <v>1089</v>
      </c>
      <c r="H584" s="830" t="s">
        <v>1655</v>
      </c>
      <c r="I584" s="831">
        <v>1709</v>
      </c>
      <c r="J584" s="879">
        <v>47520</v>
      </c>
    </row>
    <row r="585" spans="1:10" ht="15.75" customHeight="1">
      <c r="A585" s="801"/>
      <c r="B585" s="966" t="s">
        <v>777</v>
      </c>
      <c r="C585" s="966"/>
      <c r="D585" s="966"/>
      <c r="E585" s="967">
        <v>3</v>
      </c>
      <c r="F585" s="968">
        <v>465</v>
      </c>
      <c r="G585" s="967" t="s">
        <v>1089</v>
      </c>
      <c r="H585" s="830" t="s">
        <v>1656</v>
      </c>
      <c r="I585" s="831">
        <v>1710</v>
      </c>
      <c r="J585" s="879">
        <v>47520</v>
      </c>
    </row>
    <row r="586" spans="1:10" ht="15.75" customHeight="1">
      <c r="A586" s="801"/>
      <c r="B586" s="966" t="s">
        <v>779</v>
      </c>
      <c r="C586" s="966"/>
      <c r="D586" s="966"/>
      <c r="E586" s="967">
        <v>3</v>
      </c>
      <c r="F586" s="968" t="s">
        <v>778</v>
      </c>
      <c r="G586" s="967" t="s">
        <v>1089</v>
      </c>
      <c r="H586" s="830" t="s">
        <v>1657</v>
      </c>
      <c r="I586" s="831">
        <v>1711</v>
      </c>
      <c r="J586" s="879">
        <v>47520</v>
      </c>
    </row>
    <row r="587" spans="1:10" ht="15.75" customHeight="1">
      <c r="A587" s="801"/>
      <c r="B587" s="966" t="s">
        <v>782</v>
      </c>
      <c r="C587" s="966"/>
      <c r="D587" s="966"/>
      <c r="E587" s="967">
        <v>3</v>
      </c>
      <c r="F587" s="968" t="s">
        <v>781</v>
      </c>
      <c r="G587" s="967" t="s">
        <v>1089</v>
      </c>
      <c r="H587" s="830" t="s">
        <v>1208</v>
      </c>
      <c r="I587" s="831">
        <v>1713</v>
      </c>
      <c r="J587" s="879">
        <v>47520</v>
      </c>
    </row>
    <row r="588" spans="1:10" ht="15.75" customHeight="1">
      <c r="A588" s="801"/>
      <c r="B588" s="966" t="s">
        <v>785</v>
      </c>
      <c r="C588" s="966"/>
      <c r="D588" s="966"/>
      <c r="E588" s="967">
        <v>6</v>
      </c>
      <c r="F588" s="968">
        <v>225</v>
      </c>
      <c r="G588" s="967" t="s">
        <v>1248</v>
      </c>
      <c r="H588" s="830" t="s">
        <v>1658</v>
      </c>
      <c r="I588" s="831">
        <v>1714</v>
      </c>
      <c r="J588" s="879">
        <v>9510</v>
      </c>
    </row>
    <row r="589" spans="1:10" ht="15.75" customHeight="1">
      <c r="A589" s="801"/>
      <c r="B589" s="966" t="s">
        <v>1659</v>
      </c>
      <c r="C589" s="966"/>
      <c r="D589" s="966"/>
      <c r="E589" s="967">
        <v>6</v>
      </c>
      <c r="F589" s="968">
        <v>226</v>
      </c>
      <c r="G589" s="967" t="s">
        <v>1248</v>
      </c>
      <c r="H589" s="830" t="s">
        <v>1660</v>
      </c>
      <c r="I589" s="831">
        <v>1715</v>
      </c>
      <c r="J589" s="879">
        <v>9510</v>
      </c>
    </row>
    <row r="590" spans="1:10" ht="15.75" customHeight="1">
      <c r="A590" s="976"/>
      <c r="B590" s="966" t="s">
        <v>829</v>
      </c>
      <c r="C590" s="966"/>
      <c r="D590" s="966"/>
      <c r="E590" s="967">
        <v>5</v>
      </c>
      <c r="F590" s="968">
        <v>544</v>
      </c>
      <c r="G590" s="967" t="s">
        <v>1263</v>
      </c>
      <c r="H590" s="830" t="s">
        <v>1661</v>
      </c>
      <c r="I590" s="831">
        <v>1716</v>
      </c>
      <c r="J590" s="879">
        <v>21860</v>
      </c>
    </row>
    <row r="591" spans="1:10" ht="15.75" customHeight="1">
      <c r="A591" s="976"/>
      <c r="B591" s="966" t="s">
        <v>831</v>
      </c>
      <c r="C591" s="966"/>
      <c r="D591" s="966"/>
      <c r="E591" s="967">
        <v>7</v>
      </c>
      <c r="F591" s="968">
        <v>546</v>
      </c>
      <c r="G591" s="967" t="s">
        <v>1246</v>
      </c>
      <c r="H591" s="830" t="s">
        <v>1662</v>
      </c>
      <c r="I591" s="831">
        <v>1717</v>
      </c>
      <c r="J591" s="879">
        <v>7800</v>
      </c>
    </row>
    <row r="592" spans="1:10" ht="30.75" customHeight="1">
      <c r="A592" s="976"/>
      <c r="B592" s="966" t="s">
        <v>1663</v>
      </c>
      <c r="C592" s="966"/>
      <c r="D592" s="966"/>
      <c r="E592" s="967">
        <v>7</v>
      </c>
      <c r="F592" s="968">
        <v>547</v>
      </c>
      <c r="G592" s="967" t="s">
        <v>1246</v>
      </c>
      <c r="H592" s="830" t="s">
        <v>1662</v>
      </c>
      <c r="I592" s="831">
        <v>1718</v>
      </c>
      <c r="J592" s="879">
        <v>11090</v>
      </c>
    </row>
    <row r="593" spans="1:10" ht="15.75" customHeight="1">
      <c r="A593" s="976"/>
      <c r="B593" s="966" t="s">
        <v>1664</v>
      </c>
      <c r="C593" s="966"/>
      <c r="D593" s="966"/>
      <c r="E593" s="967">
        <v>7</v>
      </c>
      <c r="F593" s="968">
        <v>549</v>
      </c>
      <c r="G593" s="967" t="s">
        <v>1246</v>
      </c>
      <c r="H593" s="830" t="s">
        <v>1665</v>
      </c>
      <c r="I593" s="831">
        <v>1719</v>
      </c>
      <c r="J593" s="879">
        <v>53200</v>
      </c>
    </row>
    <row r="594" spans="1:10" ht="15.75" customHeight="1">
      <c r="A594" s="976"/>
      <c r="B594" s="966" t="s">
        <v>1666</v>
      </c>
      <c r="C594" s="966"/>
      <c r="D594" s="966"/>
      <c r="E594" s="967">
        <v>7</v>
      </c>
      <c r="F594" s="968" t="s">
        <v>1667</v>
      </c>
      <c r="G594" s="967" t="s">
        <v>1246</v>
      </c>
      <c r="H594" s="830" t="s">
        <v>1668</v>
      </c>
      <c r="I594" s="831">
        <v>1721</v>
      </c>
      <c r="J594" s="879">
        <f>69300-13300</f>
        <v>56000</v>
      </c>
    </row>
    <row r="595" spans="1:11" s="1080" customFormat="1" ht="33" customHeight="1">
      <c r="A595" s="1076"/>
      <c r="B595" s="966" t="s">
        <v>1669</v>
      </c>
      <c r="C595" s="966"/>
      <c r="D595" s="966"/>
      <c r="E595" s="974">
        <v>7</v>
      </c>
      <c r="F595" s="975" t="s">
        <v>1670</v>
      </c>
      <c r="G595" s="974" t="s">
        <v>1246</v>
      </c>
      <c r="H595" s="851" t="s">
        <v>1671</v>
      </c>
      <c r="I595" s="852">
        <v>1722</v>
      </c>
      <c r="J595" s="879">
        <v>57200</v>
      </c>
      <c r="K595" s="772"/>
    </row>
    <row r="596" spans="1:10" ht="15.75" customHeight="1">
      <c r="A596" s="976"/>
      <c r="B596" s="954" t="s">
        <v>1672</v>
      </c>
      <c r="C596" s="954"/>
      <c r="D596" s="954"/>
      <c r="E596" s="955">
        <v>2</v>
      </c>
      <c r="F596" s="956">
        <v>582</v>
      </c>
      <c r="G596" s="955" t="s">
        <v>1117</v>
      </c>
      <c r="H596" s="839" t="s">
        <v>1673</v>
      </c>
      <c r="I596" s="840">
        <v>1720</v>
      </c>
      <c r="J596" s="841">
        <v>25500</v>
      </c>
    </row>
    <row r="597" spans="1:11" s="785" customFormat="1" ht="25.5" customHeight="1">
      <c r="A597" s="801" t="s">
        <v>1674</v>
      </c>
      <c r="B597" s="810"/>
      <c r="C597" s="811"/>
      <c r="D597" s="812"/>
      <c r="E597" s="812"/>
      <c r="F597" s="813"/>
      <c r="G597" s="812"/>
      <c r="H597" s="814"/>
      <c r="I597" s="815"/>
      <c r="J597" s="808"/>
      <c r="K597" s="784"/>
    </row>
    <row r="598" spans="1:11" s="785" customFormat="1" ht="21" customHeight="1">
      <c r="A598" s="809" t="s">
        <v>835</v>
      </c>
      <c r="B598" s="810"/>
      <c r="C598" s="811"/>
      <c r="D598" s="812"/>
      <c r="E598" s="812"/>
      <c r="F598" s="813"/>
      <c r="G598" s="812"/>
      <c r="H598" s="814"/>
      <c r="I598" s="815"/>
      <c r="J598" s="808"/>
      <c r="K598" s="784"/>
    </row>
    <row r="599" spans="1:10" ht="18" customHeight="1">
      <c r="A599" s="801"/>
      <c r="B599" s="935" t="s">
        <v>835</v>
      </c>
      <c r="C599" s="935"/>
      <c r="D599" s="935"/>
      <c r="E599" s="936">
        <v>7</v>
      </c>
      <c r="F599" s="937">
        <v>108</v>
      </c>
      <c r="G599" s="936" t="s">
        <v>1246</v>
      </c>
      <c r="H599" s="867" t="s">
        <v>1675</v>
      </c>
      <c r="I599" s="868">
        <v>1731</v>
      </c>
      <c r="J599" s="938">
        <v>540</v>
      </c>
    </row>
    <row r="600" spans="1:11" s="785" customFormat="1" ht="21" customHeight="1">
      <c r="A600" s="809" t="s">
        <v>839</v>
      </c>
      <c r="B600" s="842"/>
      <c r="C600" s="1087"/>
      <c r="D600" s="945"/>
      <c r="E600" s="945"/>
      <c r="F600" s="946"/>
      <c r="G600" s="945"/>
      <c r="H600" s="942"/>
      <c r="I600" s="943"/>
      <c r="J600" s="808"/>
      <c r="K600" s="784"/>
    </row>
    <row r="601" spans="1:10" ht="18" customHeight="1">
      <c r="A601" s="801"/>
      <c r="B601" s="935" t="s">
        <v>839</v>
      </c>
      <c r="C601" s="935"/>
      <c r="D601" s="935"/>
      <c r="E601" s="936">
        <v>5</v>
      </c>
      <c r="F601" s="937">
        <v>107</v>
      </c>
      <c r="G601" s="936" t="s">
        <v>1263</v>
      </c>
      <c r="H601" s="867" t="s">
        <v>1275</v>
      </c>
      <c r="I601" s="868">
        <v>1732</v>
      </c>
      <c r="J601" s="938">
        <v>4620</v>
      </c>
    </row>
    <row r="602" spans="1:11" s="785" customFormat="1" ht="25.5" customHeight="1">
      <c r="A602" s="801" t="s">
        <v>1676</v>
      </c>
      <c r="B602" s="810"/>
      <c r="C602" s="811"/>
      <c r="D602" s="987"/>
      <c r="E602" s="812"/>
      <c r="F602" s="813"/>
      <c r="G602" s="812"/>
      <c r="H602" s="814"/>
      <c r="I602" s="815"/>
      <c r="J602" s="808"/>
      <c r="K602" s="784"/>
    </row>
    <row r="603" spans="1:11" s="785" customFormat="1" ht="21" customHeight="1">
      <c r="A603" s="809" t="s">
        <v>842</v>
      </c>
      <c r="B603" s="810"/>
      <c r="C603" s="811"/>
      <c r="D603" s="987"/>
      <c r="E603" s="812"/>
      <c r="F603" s="813"/>
      <c r="G603" s="812"/>
      <c r="H603" s="814"/>
      <c r="I603" s="815"/>
      <c r="J603" s="808"/>
      <c r="K603" s="784"/>
    </row>
    <row r="604" spans="1:10" ht="15.75" customHeight="1">
      <c r="A604" s="801"/>
      <c r="B604" s="963" t="s">
        <v>842</v>
      </c>
      <c r="C604" s="963"/>
      <c r="D604" s="963"/>
      <c r="E604" s="964">
        <v>4</v>
      </c>
      <c r="F604" s="888">
        <v>842</v>
      </c>
      <c r="G604" s="964" t="s">
        <v>1086</v>
      </c>
      <c r="H604" s="821" t="s">
        <v>1677</v>
      </c>
      <c r="I604" s="822">
        <v>1741</v>
      </c>
      <c r="J604" s="878">
        <v>10560</v>
      </c>
    </row>
    <row r="605" spans="1:10" ht="35.25" customHeight="1">
      <c r="A605" s="801"/>
      <c r="B605" s="954" t="s">
        <v>1678</v>
      </c>
      <c r="C605" s="954"/>
      <c r="D605" s="954"/>
      <c r="E605" s="955">
        <v>4</v>
      </c>
      <c r="F605" s="956" t="s">
        <v>1679</v>
      </c>
      <c r="G605" s="955" t="s">
        <v>1086</v>
      </c>
      <c r="H605" s="839" t="s">
        <v>1680</v>
      </c>
      <c r="I605" s="840">
        <v>1763</v>
      </c>
      <c r="J605" s="841">
        <v>42000</v>
      </c>
    </row>
    <row r="606" spans="1:11" s="785" customFormat="1" ht="25.5" customHeight="1">
      <c r="A606" s="809" t="s">
        <v>844</v>
      </c>
      <c r="B606" s="842"/>
      <c r="C606" s="1087"/>
      <c r="D606" s="1088"/>
      <c r="E606" s="945"/>
      <c r="F606" s="946"/>
      <c r="G606" s="945"/>
      <c r="H606" s="942"/>
      <c r="I606" s="943"/>
      <c r="J606" s="808"/>
      <c r="K606" s="784"/>
    </row>
    <row r="607" spans="1:10" ht="15.75" customHeight="1">
      <c r="A607" s="801"/>
      <c r="B607" s="935" t="s">
        <v>1681</v>
      </c>
      <c r="C607" s="935"/>
      <c r="D607" s="935"/>
      <c r="E607" s="936">
        <v>2</v>
      </c>
      <c r="F607" s="937">
        <v>847</v>
      </c>
      <c r="G607" s="936" t="s">
        <v>1117</v>
      </c>
      <c r="H607" s="867" t="s">
        <v>1682</v>
      </c>
      <c r="I607" s="868">
        <v>1743</v>
      </c>
      <c r="J607" s="938">
        <v>26400</v>
      </c>
    </row>
    <row r="608" spans="1:11" s="785" customFormat="1" ht="21" customHeight="1">
      <c r="A608" s="809" t="s">
        <v>1683</v>
      </c>
      <c r="B608" s="842"/>
      <c r="C608" s="1087"/>
      <c r="D608" s="1088"/>
      <c r="E608" s="945"/>
      <c r="F608" s="946"/>
      <c r="G608" s="945"/>
      <c r="H608" s="942"/>
      <c r="I608" s="943"/>
      <c r="J608" s="808"/>
      <c r="K608" s="784"/>
    </row>
    <row r="609" spans="1:10" ht="18" customHeight="1">
      <c r="A609" s="801"/>
      <c r="B609" s="816" t="s">
        <v>1683</v>
      </c>
      <c r="C609" s="1089" t="s">
        <v>1684</v>
      </c>
      <c r="D609" s="1089"/>
      <c r="E609" s="964">
        <v>7</v>
      </c>
      <c r="F609" s="888">
        <v>143</v>
      </c>
      <c r="G609" s="964" t="s">
        <v>1246</v>
      </c>
      <c r="H609" s="821" t="s">
        <v>1685</v>
      </c>
      <c r="I609" s="822">
        <v>1744</v>
      </c>
      <c r="J609" s="878">
        <v>5940</v>
      </c>
    </row>
    <row r="610" spans="1:10" ht="18" customHeight="1">
      <c r="A610" s="801"/>
      <c r="B610" s="816"/>
      <c r="C610" s="826" t="s">
        <v>1686</v>
      </c>
      <c r="D610" s="826"/>
      <c r="E610" s="955">
        <v>5</v>
      </c>
      <c r="F610" s="956">
        <v>217</v>
      </c>
      <c r="G610" s="955" t="s">
        <v>1263</v>
      </c>
      <c r="H610" s="839" t="s">
        <v>1687</v>
      </c>
      <c r="I610" s="840">
        <v>1745</v>
      </c>
      <c r="J610" s="841">
        <v>10800</v>
      </c>
    </row>
    <row r="611" spans="1:11" s="1080" customFormat="1" ht="34.5" customHeight="1">
      <c r="A611" s="909"/>
      <c r="B611" s="1090" t="s">
        <v>1688</v>
      </c>
      <c r="C611" s="1090"/>
      <c r="D611" s="1090"/>
      <c r="E611" s="1078">
        <v>5</v>
      </c>
      <c r="F611" s="1079" t="s">
        <v>1689</v>
      </c>
      <c r="G611" s="1078">
        <v>275</v>
      </c>
      <c r="H611" s="916" t="s">
        <v>1690</v>
      </c>
      <c r="I611" s="917">
        <v>1832</v>
      </c>
      <c r="J611" s="878">
        <v>2500</v>
      </c>
      <c r="K611" s="772"/>
    </row>
    <row r="612" spans="1:11" s="785" customFormat="1" ht="21" customHeight="1">
      <c r="A612" s="809" t="s">
        <v>1691</v>
      </c>
      <c r="B612" s="842"/>
      <c r="C612" s="944"/>
      <c r="D612" s="1091"/>
      <c r="E612" s="945"/>
      <c r="F612" s="946"/>
      <c r="G612" s="945"/>
      <c r="H612" s="942"/>
      <c r="I612" s="943"/>
      <c r="J612" s="808"/>
      <c r="K612" s="784"/>
    </row>
    <row r="613" spans="1:10" ht="19.5" customHeight="1">
      <c r="A613" s="801"/>
      <c r="B613" s="816" t="s">
        <v>1692</v>
      </c>
      <c r="C613" s="1089" t="s">
        <v>1693</v>
      </c>
      <c r="D613" s="1089"/>
      <c r="E613" s="964">
        <v>7</v>
      </c>
      <c r="F613" s="888">
        <v>222</v>
      </c>
      <c r="G613" s="964" t="s">
        <v>1246</v>
      </c>
      <c r="H613" s="821" t="s">
        <v>1694</v>
      </c>
      <c r="I613" s="822">
        <v>1746</v>
      </c>
      <c r="J613" s="878">
        <v>5940</v>
      </c>
    </row>
    <row r="614" spans="1:10" ht="18.75" customHeight="1">
      <c r="A614" s="801"/>
      <c r="B614" s="816"/>
      <c r="C614" s="826" t="s">
        <v>1695</v>
      </c>
      <c r="D614" s="826"/>
      <c r="E614" s="955">
        <v>5</v>
      </c>
      <c r="F614" s="956">
        <v>223</v>
      </c>
      <c r="G614" s="955" t="s">
        <v>1263</v>
      </c>
      <c r="H614" s="839" t="s">
        <v>1275</v>
      </c>
      <c r="I614" s="840">
        <v>1747</v>
      </c>
      <c r="J614" s="841">
        <v>10800</v>
      </c>
    </row>
    <row r="615" spans="1:10" ht="31.5" customHeight="1">
      <c r="A615" s="801"/>
      <c r="B615" s="1092" t="s">
        <v>1696</v>
      </c>
      <c r="C615" s="944"/>
      <c r="D615" s="944"/>
      <c r="E615" s="940"/>
      <c r="F615" s="941"/>
      <c r="G615" s="940"/>
      <c r="H615" s="942"/>
      <c r="I615" s="943"/>
      <c r="J615" s="808"/>
    </row>
    <row r="616" spans="1:10" ht="18.75" customHeight="1">
      <c r="A616" s="801"/>
      <c r="B616" s="816" t="s">
        <v>1697</v>
      </c>
      <c r="C616" s="816"/>
      <c r="D616" s="816"/>
      <c r="E616" s="936">
        <v>2</v>
      </c>
      <c r="F616" s="937" t="s">
        <v>1698</v>
      </c>
      <c r="G616" s="936" t="s">
        <v>1117</v>
      </c>
      <c r="H616" s="867" t="s">
        <v>1699</v>
      </c>
      <c r="I616" s="868">
        <v>1748</v>
      </c>
      <c r="J616" s="938">
        <v>18000</v>
      </c>
    </row>
    <row r="617" spans="1:11" s="1080" customFormat="1" ht="25.5" customHeight="1">
      <c r="A617" s="1093" t="s">
        <v>963</v>
      </c>
      <c r="B617" s="810"/>
      <c r="C617" s="810"/>
      <c r="D617" s="810"/>
      <c r="E617" s="988"/>
      <c r="F617" s="989"/>
      <c r="G617" s="988"/>
      <c r="H617" s="814"/>
      <c r="I617" s="815"/>
      <c r="J617" s="808"/>
      <c r="K617" s="772"/>
    </row>
    <row r="618" spans="1:11" s="1080" customFormat="1" ht="45" customHeight="1">
      <c r="A618" s="909"/>
      <c r="B618" s="1094" t="s">
        <v>1700</v>
      </c>
      <c r="C618" s="1094"/>
      <c r="D618" s="1094"/>
      <c r="E618" s="964">
        <v>4</v>
      </c>
      <c r="F618" s="888" t="s">
        <v>1701</v>
      </c>
      <c r="G618" s="964" t="s">
        <v>1086</v>
      </c>
      <c r="H618" s="821" t="s">
        <v>1702</v>
      </c>
      <c r="I618" s="822">
        <v>1951</v>
      </c>
      <c r="J618" s="878">
        <v>30000</v>
      </c>
      <c r="K618" s="772"/>
    </row>
    <row r="619" spans="1:11" s="1080" customFormat="1" ht="31.5" customHeight="1">
      <c r="A619" s="909"/>
      <c r="B619" s="971" t="s">
        <v>1703</v>
      </c>
      <c r="C619" s="971"/>
      <c r="D619" s="971"/>
      <c r="E619" s="955">
        <v>4</v>
      </c>
      <c r="F619" s="956" t="s">
        <v>1704</v>
      </c>
      <c r="G619" s="955" t="s">
        <v>1086</v>
      </c>
      <c r="H619" s="839" t="s">
        <v>1705</v>
      </c>
      <c r="I619" s="840">
        <v>1952</v>
      </c>
      <c r="J619" s="841">
        <v>18000</v>
      </c>
      <c r="K619" s="772"/>
    </row>
    <row r="620" spans="1:11" s="785" customFormat="1" ht="25.5" customHeight="1">
      <c r="A620" s="801" t="s">
        <v>1706</v>
      </c>
      <c r="B620" s="810"/>
      <c r="C620" s="811"/>
      <c r="D620" s="987"/>
      <c r="E620" s="812"/>
      <c r="F620" s="813"/>
      <c r="G620" s="812"/>
      <c r="H620" s="814"/>
      <c r="I620" s="815"/>
      <c r="J620" s="808"/>
      <c r="K620" s="784"/>
    </row>
    <row r="621" spans="1:11" s="785" customFormat="1" ht="21" customHeight="1">
      <c r="A621" s="809" t="s">
        <v>858</v>
      </c>
      <c r="B621" s="810"/>
      <c r="C621" s="811"/>
      <c r="D621" s="987"/>
      <c r="E621" s="812"/>
      <c r="F621" s="813"/>
      <c r="G621" s="812"/>
      <c r="H621" s="814"/>
      <c r="I621" s="815"/>
      <c r="J621" s="808"/>
      <c r="K621" s="784"/>
    </row>
    <row r="622" spans="1:10" ht="18" customHeight="1">
      <c r="A622" s="801"/>
      <c r="B622" s="963" t="s">
        <v>860</v>
      </c>
      <c r="C622" s="963"/>
      <c r="D622" s="963"/>
      <c r="E622" s="964">
        <v>5</v>
      </c>
      <c r="F622" s="888" t="s">
        <v>859</v>
      </c>
      <c r="G622" s="964" t="s">
        <v>1263</v>
      </c>
      <c r="H622" s="821" t="s">
        <v>1707</v>
      </c>
      <c r="I622" s="822">
        <v>1751</v>
      </c>
      <c r="J622" s="878">
        <v>7920</v>
      </c>
    </row>
    <row r="623" spans="1:10" ht="22.5" customHeight="1">
      <c r="A623" s="801"/>
      <c r="B623" s="954" t="s">
        <v>863</v>
      </c>
      <c r="C623" s="954"/>
      <c r="D623" s="954"/>
      <c r="E623" s="955">
        <v>5</v>
      </c>
      <c r="F623" s="956" t="s">
        <v>862</v>
      </c>
      <c r="G623" s="955" t="s">
        <v>1263</v>
      </c>
      <c r="H623" s="839" t="s">
        <v>1708</v>
      </c>
      <c r="I623" s="840">
        <v>1751</v>
      </c>
      <c r="J623" s="841">
        <v>7920</v>
      </c>
    </row>
    <row r="624" spans="1:11" s="785" customFormat="1" ht="21" customHeight="1">
      <c r="A624" s="809" t="s">
        <v>864</v>
      </c>
      <c r="B624" s="810"/>
      <c r="C624" s="811"/>
      <c r="D624" s="987"/>
      <c r="E624" s="812"/>
      <c r="F624" s="813"/>
      <c r="G624" s="812"/>
      <c r="H624" s="814"/>
      <c r="I624" s="815"/>
      <c r="J624" s="808"/>
      <c r="K624" s="784"/>
    </row>
    <row r="625" spans="1:10" ht="24.75" customHeight="1">
      <c r="A625" s="801"/>
      <c r="B625" s="963" t="s">
        <v>864</v>
      </c>
      <c r="C625" s="963"/>
      <c r="D625" s="963"/>
      <c r="E625" s="964">
        <v>4</v>
      </c>
      <c r="F625" s="888">
        <v>163</v>
      </c>
      <c r="G625" s="964" t="s">
        <v>1086</v>
      </c>
      <c r="H625" s="821" t="s">
        <v>1709</v>
      </c>
      <c r="I625" s="822">
        <v>1754</v>
      </c>
      <c r="J625" s="878">
        <v>42000</v>
      </c>
    </row>
    <row r="626" spans="1:10" ht="30" customHeight="1">
      <c r="A626" s="801"/>
      <c r="B626" s="954" t="s">
        <v>866</v>
      </c>
      <c r="C626" s="954"/>
      <c r="D626" s="954"/>
      <c r="E626" s="955">
        <v>4</v>
      </c>
      <c r="F626" s="956">
        <v>235</v>
      </c>
      <c r="G626" s="955" t="s">
        <v>1086</v>
      </c>
      <c r="H626" s="839" t="s">
        <v>1710</v>
      </c>
      <c r="I626" s="840">
        <v>1752</v>
      </c>
      <c r="J626" s="841">
        <v>13200</v>
      </c>
    </row>
    <row r="627" spans="1:11" s="785" customFormat="1" ht="21" customHeight="1">
      <c r="A627" s="809" t="s">
        <v>867</v>
      </c>
      <c r="B627" s="810"/>
      <c r="C627" s="811"/>
      <c r="D627" s="987"/>
      <c r="E627" s="812"/>
      <c r="F627" s="813"/>
      <c r="G627" s="812"/>
      <c r="H627" s="814"/>
      <c r="I627" s="815"/>
      <c r="J627" s="808"/>
      <c r="K627" s="784"/>
    </row>
    <row r="628" spans="1:10" ht="38.25" customHeight="1">
      <c r="A628" s="801"/>
      <c r="B628" s="963" t="s">
        <v>1711</v>
      </c>
      <c r="C628" s="963"/>
      <c r="D628" s="963"/>
      <c r="E628" s="964">
        <v>4</v>
      </c>
      <c r="F628" s="888">
        <v>288</v>
      </c>
      <c r="G628" s="964" t="s">
        <v>1086</v>
      </c>
      <c r="H628" s="821" t="s">
        <v>1236</v>
      </c>
      <c r="I628" s="822">
        <v>1753</v>
      </c>
      <c r="J628" s="878">
        <v>13200</v>
      </c>
    </row>
    <row r="629" spans="1:10" ht="33" customHeight="1">
      <c r="A629" s="801"/>
      <c r="B629" s="954" t="s">
        <v>1712</v>
      </c>
      <c r="C629" s="954"/>
      <c r="D629" s="954"/>
      <c r="E629" s="955">
        <v>4</v>
      </c>
      <c r="F629" s="956">
        <v>289</v>
      </c>
      <c r="G629" s="955" t="s">
        <v>1086</v>
      </c>
      <c r="H629" s="839" t="s">
        <v>1236</v>
      </c>
      <c r="I629" s="840">
        <v>1753</v>
      </c>
      <c r="J629" s="841">
        <v>13200</v>
      </c>
    </row>
    <row r="630" spans="1:11" s="785" customFormat="1" ht="25.5" customHeight="1">
      <c r="A630" s="801" t="s">
        <v>1713</v>
      </c>
      <c r="B630" s="810"/>
      <c r="C630" s="811"/>
      <c r="D630" s="987"/>
      <c r="E630" s="812"/>
      <c r="F630" s="813"/>
      <c r="G630" s="812"/>
      <c r="H630" s="814"/>
      <c r="I630" s="815"/>
      <c r="J630" s="808"/>
      <c r="K630" s="784"/>
    </row>
    <row r="631" spans="1:11" s="785" customFormat="1" ht="21" customHeight="1">
      <c r="A631" s="809" t="s">
        <v>871</v>
      </c>
      <c r="B631" s="810"/>
      <c r="C631" s="811"/>
      <c r="D631" s="987"/>
      <c r="E631" s="812"/>
      <c r="F631" s="813"/>
      <c r="G631" s="812"/>
      <c r="H631" s="814"/>
      <c r="I631" s="815"/>
      <c r="J631" s="808"/>
      <c r="K631" s="784"/>
    </row>
    <row r="632" spans="1:10" ht="17.25" customHeight="1">
      <c r="A632" s="801"/>
      <c r="B632" s="963" t="s">
        <v>874</v>
      </c>
      <c r="C632" s="963"/>
      <c r="D632" s="963"/>
      <c r="E632" s="964">
        <v>5</v>
      </c>
      <c r="F632" s="888" t="s">
        <v>873</v>
      </c>
      <c r="G632" s="964" t="s">
        <v>1263</v>
      </c>
      <c r="H632" s="821" t="s">
        <v>1714</v>
      </c>
      <c r="I632" s="822">
        <v>1761</v>
      </c>
      <c r="J632" s="878">
        <f aca="true" t="shared" si="2" ref="J632:J634">13200+2800</f>
        <v>16000</v>
      </c>
    </row>
    <row r="633" spans="1:10" ht="18.75" customHeight="1">
      <c r="A633" s="801"/>
      <c r="B633" s="966" t="s">
        <v>876</v>
      </c>
      <c r="C633" s="966"/>
      <c r="D633" s="966"/>
      <c r="E633" s="967">
        <v>5</v>
      </c>
      <c r="F633" s="968">
        <v>444</v>
      </c>
      <c r="G633" s="967" t="s">
        <v>1263</v>
      </c>
      <c r="H633" s="830" t="s">
        <v>1714</v>
      </c>
      <c r="I633" s="831">
        <v>1761</v>
      </c>
      <c r="J633" s="879">
        <f t="shared" si="2"/>
        <v>16000</v>
      </c>
    </row>
    <row r="634" spans="1:10" ht="35.25" customHeight="1">
      <c r="A634" s="801"/>
      <c r="B634" s="966" t="s">
        <v>877</v>
      </c>
      <c r="C634" s="966"/>
      <c r="D634" s="966"/>
      <c r="E634" s="967">
        <v>5</v>
      </c>
      <c r="F634" s="968">
        <v>445</v>
      </c>
      <c r="G634" s="967" t="s">
        <v>1263</v>
      </c>
      <c r="H634" s="830" t="s">
        <v>1714</v>
      </c>
      <c r="I634" s="831">
        <v>1761</v>
      </c>
      <c r="J634" s="879">
        <f t="shared" si="2"/>
        <v>16000</v>
      </c>
    </row>
    <row r="635" spans="1:10" ht="19.5" customHeight="1">
      <c r="A635" s="801"/>
      <c r="B635" s="895" t="s">
        <v>1715</v>
      </c>
      <c r="C635" s="895"/>
      <c r="D635" s="895"/>
      <c r="E635" s="967">
        <v>5</v>
      </c>
      <c r="F635" s="968" t="s">
        <v>1716</v>
      </c>
      <c r="G635" s="967" t="s">
        <v>1263</v>
      </c>
      <c r="H635" s="830" t="s">
        <v>1717</v>
      </c>
      <c r="I635" s="831">
        <v>1762</v>
      </c>
      <c r="J635" s="879">
        <v>9240</v>
      </c>
    </row>
    <row r="636" spans="1:11" s="1096" customFormat="1" ht="19.5" customHeight="1">
      <c r="A636" s="1095"/>
      <c r="B636" s="895" t="s">
        <v>1718</v>
      </c>
      <c r="C636" s="895"/>
      <c r="D636" s="895"/>
      <c r="E636" s="967">
        <v>5</v>
      </c>
      <c r="F636" s="968" t="s">
        <v>1719</v>
      </c>
      <c r="G636" s="967" t="s">
        <v>1263</v>
      </c>
      <c r="H636" s="830" t="s">
        <v>1717</v>
      </c>
      <c r="I636" s="831">
        <v>1764</v>
      </c>
      <c r="J636" s="879">
        <v>30000</v>
      </c>
      <c r="K636" s="772"/>
    </row>
    <row r="637" spans="1:11" s="1096" customFormat="1" ht="36" customHeight="1">
      <c r="A637" s="1095"/>
      <c r="B637" s="895" t="s">
        <v>1720</v>
      </c>
      <c r="C637" s="895"/>
      <c r="D637" s="895"/>
      <c r="E637" s="967">
        <v>5</v>
      </c>
      <c r="F637" s="968" t="s">
        <v>1721</v>
      </c>
      <c r="G637" s="967" t="s">
        <v>1263</v>
      </c>
      <c r="H637" s="830" t="s">
        <v>1717</v>
      </c>
      <c r="I637" s="831">
        <v>1765</v>
      </c>
      <c r="J637" s="879">
        <v>18000</v>
      </c>
      <c r="K637" s="772"/>
    </row>
    <row r="638" spans="1:11" s="1080" customFormat="1" ht="31.5" customHeight="1">
      <c r="A638" s="909"/>
      <c r="B638" s="1097" t="s">
        <v>1722</v>
      </c>
      <c r="C638" s="1097"/>
      <c r="D638" s="1097"/>
      <c r="E638" s="967">
        <v>5</v>
      </c>
      <c r="F638" s="968" t="s">
        <v>1723</v>
      </c>
      <c r="G638" s="967" t="s">
        <v>1263</v>
      </c>
      <c r="H638" s="830" t="s">
        <v>1724</v>
      </c>
      <c r="I638" s="831">
        <v>1767</v>
      </c>
      <c r="J638" s="879">
        <v>8000</v>
      </c>
      <c r="K638" s="772"/>
    </row>
    <row r="639" spans="1:11" s="1080" customFormat="1" ht="31.5" customHeight="1">
      <c r="A639" s="909"/>
      <c r="B639" s="1097" t="s">
        <v>1725</v>
      </c>
      <c r="C639" s="1097"/>
      <c r="D639" s="1097"/>
      <c r="E639" s="967">
        <v>5</v>
      </c>
      <c r="F639" s="968" t="s">
        <v>1726</v>
      </c>
      <c r="G639" s="967" t="s">
        <v>1263</v>
      </c>
      <c r="H639" s="830" t="s">
        <v>1727</v>
      </c>
      <c r="I639" s="831">
        <v>1760</v>
      </c>
      <c r="J639" s="879">
        <v>8000</v>
      </c>
      <c r="K639" s="772"/>
    </row>
    <row r="640" spans="1:11" s="1080" customFormat="1" ht="31.5" customHeight="1">
      <c r="A640" s="909"/>
      <c r="B640" s="1098" t="s">
        <v>1728</v>
      </c>
      <c r="C640" s="1098"/>
      <c r="D640" s="1098"/>
      <c r="E640" s="967">
        <v>5</v>
      </c>
      <c r="F640" s="968" t="s">
        <v>1729</v>
      </c>
      <c r="G640" s="967" t="s">
        <v>1263</v>
      </c>
      <c r="H640" s="830" t="s">
        <v>1730</v>
      </c>
      <c r="I640" s="831">
        <v>1766</v>
      </c>
      <c r="J640" s="879">
        <v>8000</v>
      </c>
      <c r="K640" s="772"/>
    </row>
    <row r="641" spans="1:11" s="1080" customFormat="1" ht="31.5" customHeight="1">
      <c r="A641" s="909"/>
      <c r="B641" s="1098" t="s">
        <v>1731</v>
      </c>
      <c r="C641" s="1098"/>
      <c r="D641" s="1098"/>
      <c r="E641" s="967">
        <v>5</v>
      </c>
      <c r="F641" s="968" t="s">
        <v>1732</v>
      </c>
      <c r="G641" s="967" t="s">
        <v>1263</v>
      </c>
      <c r="H641" s="830" t="s">
        <v>1733</v>
      </c>
      <c r="I641" s="831">
        <v>1769</v>
      </c>
      <c r="J641" s="879">
        <v>8000</v>
      </c>
      <c r="K641" s="772"/>
    </row>
    <row r="642" spans="1:11" s="1080" customFormat="1" ht="31.5" customHeight="1">
      <c r="A642" s="909"/>
      <c r="B642" s="1098" t="s">
        <v>1734</v>
      </c>
      <c r="C642" s="1098"/>
      <c r="D642" s="1098"/>
      <c r="E642" s="967">
        <v>5</v>
      </c>
      <c r="F642" s="968" t="s">
        <v>1735</v>
      </c>
      <c r="G642" s="967" t="s">
        <v>1263</v>
      </c>
      <c r="H642" s="830" t="s">
        <v>1736</v>
      </c>
      <c r="I642" s="831">
        <v>1772</v>
      </c>
      <c r="J642" s="879">
        <v>8000</v>
      </c>
      <c r="K642" s="772"/>
    </row>
    <row r="643" spans="1:11" s="1080" customFormat="1" ht="31.5" customHeight="1">
      <c r="A643" s="909"/>
      <c r="B643" s="1099" t="s">
        <v>1737</v>
      </c>
      <c r="C643" s="1099"/>
      <c r="D643" s="1099"/>
      <c r="E643" s="955">
        <v>5</v>
      </c>
      <c r="F643" s="956" t="s">
        <v>1738</v>
      </c>
      <c r="G643" s="955" t="s">
        <v>1263</v>
      </c>
      <c r="H643" s="839" t="s">
        <v>1739</v>
      </c>
      <c r="I643" s="840">
        <v>1780</v>
      </c>
      <c r="J643" s="841">
        <v>8000</v>
      </c>
      <c r="K643" s="772"/>
    </row>
    <row r="644" spans="1:11" s="785" customFormat="1" ht="25.5" customHeight="1">
      <c r="A644" s="801" t="s">
        <v>1740</v>
      </c>
      <c r="B644" s="810"/>
      <c r="C644" s="811"/>
      <c r="D644" s="987"/>
      <c r="E644" s="812"/>
      <c r="F644" s="813"/>
      <c r="G644" s="812"/>
      <c r="H644" s="814"/>
      <c r="I644" s="815"/>
      <c r="J644" s="808"/>
      <c r="K644" s="784"/>
    </row>
    <row r="645" spans="1:11" s="785" customFormat="1" ht="25.5" customHeight="1">
      <c r="A645" s="1093" t="s">
        <v>1741</v>
      </c>
      <c r="B645" s="810"/>
      <c r="C645" s="990"/>
      <c r="D645" s="990"/>
      <c r="E645" s="1100"/>
      <c r="F645" s="1101"/>
      <c r="G645" s="1100"/>
      <c r="H645" s="1102"/>
      <c r="I645" s="1103"/>
      <c r="J645" s="808"/>
      <c r="K645" s="784"/>
    </row>
    <row r="646" spans="1:11" s="785" customFormat="1" ht="25.5" customHeight="1">
      <c r="A646" s="909"/>
      <c r="B646" s="1104" t="s">
        <v>1741</v>
      </c>
      <c r="C646" s="1104"/>
      <c r="D646" s="1104"/>
      <c r="E646" s="1105">
        <v>7</v>
      </c>
      <c r="F646" s="1106" t="s">
        <v>1742</v>
      </c>
      <c r="G646" s="1105" t="s">
        <v>1246</v>
      </c>
      <c r="H646" s="1107" t="s">
        <v>1743</v>
      </c>
      <c r="I646" s="1108">
        <v>1813</v>
      </c>
      <c r="J646" s="938">
        <v>4800</v>
      </c>
      <c r="K646" s="784"/>
    </row>
    <row r="647" spans="1:11" s="785" customFormat="1" ht="21" customHeight="1">
      <c r="A647" s="809" t="s">
        <v>1744</v>
      </c>
      <c r="B647" s="810"/>
      <c r="C647" s="811"/>
      <c r="D647" s="987"/>
      <c r="E647" s="812"/>
      <c r="F647" s="813"/>
      <c r="G647" s="812"/>
      <c r="H647" s="814"/>
      <c r="I647" s="815"/>
      <c r="J647" s="808"/>
      <c r="K647" s="784"/>
    </row>
    <row r="648" spans="1:11" s="785" customFormat="1" ht="20.25" customHeight="1">
      <c r="A648" s="801"/>
      <c r="B648" s="935" t="s">
        <v>1745</v>
      </c>
      <c r="C648" s="935"/>
      <c r="D648" s="935"/>
      <c r="E648" s="936">
        <v>6</v>
      </c>
      <c r="F648" s="937">
        <v>333</v>
      </c>
      <c r="G648" s="936" t="s">
        <v>1248</v>
      </c>
      <c r="H648" s="867" t="s">
        <v>1746</v>
      </c>
      <c r="I648" s="868">
        <v>1770</v>
      </c>
      <c r="J648" s="938">
        <v>11880</v>
      </c>
      <c r="K648" s="784"/>
    </row>
    <row r="649" spans="1:11" s="785" customFormat="1" ht="21" customHeight="1">
      <c r="A649" s="809" t="s">
        <v>879</v>
      </c>
      <c r="B649" s="810"/>
      <c r="C649" s="811"/>
      <c r="D649" s="987"/>
      <c r="E649" s="812"/>
      <c r="F649" s="813"/>
      <c r="G649" s="812"/>
      <c r="H649" s="814"/>
      <c r="I649" s="815"/>
      <c r="J649" s="808"/>
      <c r="K649" s="784"/>
    </row>
    <row r="650" spans="1:11" s="785" customFormat="1" ht="15.75" customHeight="1">
      <c r="A650" s="801"/>
      <c r="B650" s="963" t="s">
        <v>883</v>
      </c>
      <c r="C650" s="963"/>
      <c r="D650" s="963"/>
      <c r="E650" s="964">
        <v>7</v>
      </c>
      <c r="F650" s="888">
        <v>305</v>
      </c>
      <c r="G650" s="964" t="s">
        <v>1246</v>
      </c>
      <c r="H650" s="821" t="s">
        <v>1747</v>
      </c>
      <c r="I650" s="822">
        <v>1771</v>
      </c>
      <c r="J650" s="879">
        <v>7920</v>
      </c>
      <c r="K650" s="784"/>
    </row>
    <row r="651" spans="1:11" s="785" customFormat="1" ht="15.75" customHeight="1">
      <c r="A651" s="801"/>
      <c r="B651" s="966" t="s">
        <v>885</v>
      </c>
      <c r="C651" s="966"/>
      <c r="D651" s="966"/>
      <c r="E651" s="967">
        <v>6</v>
      </c>
      <c r="F651" s="968">
        <v>321</v>
      </c>
      <c r="G651" s="967" t="s">
        <v>1248</v>
      </c>
      <c r="H651" s="830" t="s">
        <v>1748</v>
      </c>
      <c r="I651" s="831">
        <v>1771</v>
      </c>
      <c r="J651" s="879">
        <v>7920</v>
      </c>
      <c r="K651" s="784"/>
    </row>
    <row r="652" spans="1:11" s="785" customFormat="1" ht="15.75" customHeight="1">
      <c r="A652" s="801"/>
      <c r="B652" s="966" t="s">
        <v>887</v>
      </c>
      <c r="C652" s="966"/>
      <c r="D652" s="966"/>
      <c r="E652" s="967">
        <v>7</v>
      </c>
      <c r="F652" s="968">
        <v>339</v>
      </c>
      <c r="G652" s="967" t="s">
        <v>1246</v>
      </c>
      <c r="H652" s="830" t="s">
        <v>1749</v>
      </c>
      <c r="I652" s="831">
        <v>1771</v>
      </c>
      <c r="J652" s="879">
        <v>7920</v>
      </c>
      <c r="K652" s="784"/>
    </row>
    <row r="653" spans="1:11" s="785" customFormat="1" ht="15.75" customHeight="1">
      <c r="A653" s="801"/>
      <c r="B653" s="966" t="s">
        <v>888</v>
      </c>
      <c r="C653" s="966"/>
      <c r="D653" s="966"/>
      <c r="E653" s="967">
        <v>7</v>
      </c>
      <c r="F653" s="968">
        <v>318</v>
      </c>
      <c r="G653" s="967" t="s">
        <v>1246</v>
      </c>
      <c r="H653" s="830" t="s">
        <v>1750</v>
      </c>
      <c r="I653" s="831">
        <v>1771</v>
      </c>
      <c r="J653" s="879">
        <v>7920</v>
      </c>
      <c r="K653" s="784"/>
    </row>
    <row r="654" spans="1:11" s="785" customFormat="1" ht="17.25" customHeight="1">
      <c r="A654" s="801"/>
      <c r="B654" s="954" t="s">
        <v>1751</v>
      </c>
      <c r="C654" s="954"/>
      <c r="D654" s="954"/>
      <c r="E654" s="955">
        <v>7</v>
      </c>
      <c r="F654" s="956">
        <v>312</v>
      </c>
      <c r="G654" s="955" t="s">
        <v>1246</v>
      </c>
      <c r="H654" s="839" t="s">
        <v>1752</v>
      </c>
      <c r="I654" s="840">
        <v>1771</v>
      </c>
      <c r="J654" s="879">
        <v>7920</v>
      </c>
      <c r="K654" s="784"/>
    </row>
    <row r="655" spans="1:11" s="785" customFormat="1" ht="21" customHeight="1">
      <c r="A655" s="809" t="s">
        <v>891</v>
      </c>
      <c r="B655" s="810"/>
      <c r="C655" s="811"/>
      <c r="D655" s="987"/>
      <c r="E655" s="812"/>
      <c r="F655" s="813"/>
      <c r="G655" s="812"/>
      <c r="H655" s="814"/>
      <c r="I655" s="815"/>
      <c r="J655" s="808"/>
      <c r="K655" s="784"/>
    </row>
    <row r="656" spans="1:10" ht="15.75" customHeight="1">
      <c r="A656" s="801"/>
      <c r="B656" s="935" t="s">
        <v>891</v>
      </c>
      <c r="C656" s="935"/>
      <c r="D656" s="1109" t="s">
        <v>1753</v>
      </c>
      <c r="E656" s="964">
        <v>4</v>
      </c>
      <c r="F656" s="888">
        <v>310</v>
      </c>
      <c r="G656" s="964" t="s">
        <v>1086</v>
      </c>
      <c r="H656" s="821" t="s">
        <v>1754</v>
      </c>
      <c r="I656" s="822">
        <v>1781</v>
      </c>
      <c r="J656" s="878">
        <v>13200</v>
      </c>
    </row>
    <row r="657" spans="1:10" ht="15.75" customHeight="1">
      <c r="A657" s="801"/>
      <c r="B657" s="935"/>
      <c r="C657" s="935"/>
      <c r="D657" s="1110" t="s">
        <v>1755</v>
      </c>
      <c r="E657" s="967">
        <v>5</v>
      </c>
      <c r="F657" s="968">
        <v>365</v>
      </c>
      <c r="G657" s="967" t="s">
        <v>1263</v>
      </c>
      <c r="H657" s="830" t="s">
        <v>1756</v>
      </c>
      <c r="I657" s="831">
        <v>1782</v>
      </c>
      <c r="J657" s="879">
        <v>7920</v>
      </c>
    </row>
    <row r="658" spans="1:10" ht="15.75" customHeight="1">
      <c r="A658" s="801"/>
      <c r="B658" s="935"/>
      <c r="C658" s="935"/>
      <c r="D658" s="1110" t="s">
        <v>1757</v>
      </c>
      <c r="E658" s="967">
        <v>5</v>
      </c>
      <c r="F658" s="968">
        <v>367</v>
      </c>
      <c r="G658" s="967" t="s">
        <v>1263</v>
      </c>
      <c r="H658" s="830" t="s">
        <v>1756</v>
      </c>
      <c r="I658" s="831">
        <v>1783</v>
      </c>
      <c r="J658" s="879">
        <v>7920</v>
      </c>
    </row>
    <row r="659" spans="1:10" ht="15.75" customHeight="1">
      <c r="A659" s="801"/>
      <c r="B659" s="935"/>
      <c r="C659" s="935"/>
      <c r="D659" s="1111" t="s">
        <v>1758</v>
      </c>
      <c r="E659" s="955">
        <v>5</v>
      </c>
      <c r="F659" s="956">
        <v>369</v>
      </c>
      <c r="G659" s="955" t="s">
        <v>1263</v>
      </c>
      <c r="H659" s="839" t="s">
        <v>1756</v>
      </c>
      <c r="I659" s="840">
        <v>1784</v>
      </c>
      <c r="J659" s="841">
        <v>5940</v>
      </c>
    </row>
    <row r="660" spans="1:11" s="785" customFormat="1" ht="21" customHeight="1">
      <c r="A660" s="809" t="s">
        <v>901</v>
      </c>
      <c r="B660" s="810"/>
      <c r="C660" s="811"/>
      <c r="D660" s="987"/>
      <c r="E660" s="812"/>
      <c r="F660" s="813"/>
      <c r="G660" s="812"/>
      <c r="H660" s="814"/>
      <c r="I660" s="815"/>
      <c r="J660" s="808"/>
      <c r="K660" s="784"/>
    </row>
    <row r="661" spans="1:10" ht="15.75" customHeight="1">
      <c r="A661" s="801"/>
      <c r="B661" s="963" t="s">
        <v>1759</v>
      </c>
      <c r="C661" s="963"/>
      <c r="D661" s="963"/>
      <c r="E661" s="964">
        <v>4</v>
      </c>
      <c r="F661" s="888">
        <v>331</v>
      </c>
      <c r="G661" s="964" t="s">
        <v>1086</v>
      </c>
      <c r="H661" s="821" t="s">
        <v>1410</v>
      </c>
      <c r="I661" s="822">
        <v>1791</v>
      </c>
      <c r="J661" s="878">
        <v>10560</v>
      </c>
    </row>
    <row r="662" spans="1:10" ht="15.75" customHeight="1">
      <c r="A662" s="801"/>
      <c r="B662" s="954" t="s">
        <v>904</v>
      </c>
      <c r="C662" s="954"/>
      <c r="D662" s="954"/>
      <c r="E662" s="955">
        <v>5</v>
      </c>
      <c r="F662" s="956">
        <v>306</v>
      </c>
      <c r="G662" s="955" t="s">
        <v>1263</v>
      </c>
      <c r="H662" s="839" t="s">
        <v>1760</v>
      </c>
      <c r="I662" s="840">
        <v>1792</v>
      </c>
      <c r="J662" s="841">
        <v>11880</v>
      </c>
    </row>
    <row r="663" spans="1:11" s="785" customFormat="1" ht="21" customHeight="1">
      <c r="A663" s="809" t="s">
        <v>906</v>
      </c>
      <c r="B663" s="810"/>
      <c r="C663" s="811"/>
      <c r="D663" s="987"/>
      <c r="E663" s="812"/>
      <c r="F663" s="813"/>
      <c r="G663" s="812"/>
      <c r="H663" s="814"/>
      <c r="I663" s="815"/>
      <c r="J663" s="808"/>
      <c r="K663" s="784"/>
    </row>
    <row r="664" spans="1:10" ht="15.75" customHeight="1">
      <c r="A664" s="801"/>
      <c r="B664" s="935" t="s">
        <v>906</v>
      </c>
      <c r="C664" s="935"/>
      <c r="D664" s="935"/>
      <c r="E664" s="936">
        <v>5</v>
      </c>
      <c r="F664" s="937">
        <v>332</v>
      </c>
      <c r="G664" s="936" t="s">
        <v>1263</v>
      </c>
      <c r="H664" s="867" t="s">
        <v>1761</v>
      </c>
      <c r="I664" s="868">
        <v>1793</v>
      </c>
      <c r="J664" s="938">
        <v>13860</v>
      </c>
    </row>
    <row r="665" spans="1:11" s="785" customFormat="1" ht="21" customHeight="1">
      <c r="A665" s="809" t="s">
        <v>1762</v>
      </c>
      <c r="B665" s="810"/>
      <c r="C665" s="811"/>
      <c r="D665" s="987"/>
      <c r="E665" s="988"/>
      <c r="F665" s="989"/>
      <c r="G665" s="988"/>
      <c r="H665" s="814"/>
      <c r="I665" s="815"/>
      <c r="J665" s="808"/>
      <c r="K665" s="784"/>
    </row>
    <row r="666" spans="1:10" ht="15.75" customHeight="1">
      <c r="A666" s="801"/>
      <c r="B666" s="935" t="s">
        <v>913</v>
      </c>
      <c r="C666" s="935"/>
      <c r="D666" s="935"/>
      <c r="E666" s="936">
        <v>5</v>
      </c>
      <c r="F666" s="937">
        <v>309</v>
      </c>
      <c r="G666" s="936" t="s">
        <v>1263</v>
      </c>
      <c r="H666" s="867" t="s">
        <v>1763</v>
      </c>
      <c r="I666" s="868">
        <v>1794</v>
      </c>
      <c r="J666" s="938">
        <v>11880</v>
      </c>
    </row>
    <row r="667" spans="1:11" s="785" customFormat="1" ht="21" customHeight="1">
      <c r="A667" s="809" t="s">
        <v>922</v>
      </c>
      <c r="B667" s="810"/>
      <c r="C667" s="811"/>
      <c r="D667" s="987"/>
      <c r="E667" s="812"/>
      <c r="F667" s="813"/>
      <c r="G667" s="812"/>
      <c r="H667" s="814"/>
      <c r="I667" s="815"/>
      <c r="J667" s="808"/>
      <c r="K667" s="784"/>
    </row>
    <row r="668" spans="2:10" ht="15.75" customHeight="1">
      <c r="B668" s="935" t="s">
        <v>922</v>
      </c>
      <c r="C668" s="935"/>
      <c r="D668" s="935"/>
      <c r="E668" s="936">
        <v>5</v>
      </c>
      <c r="F668" s="937">
        <v>350</v>
      </c>
      <c r="G668" s="936" t="s">
        <v>1263</v>
      </c>
      <c r="H668" s="867" t="s">
        <v>1764</v>
      </c>
      <c r="I668" s="868">
        <v>1795</v>
      </c>
      <c r="J668" s="938">
        <v>13200</v>
      </c>
    </row>
    <row r="669" spans="1:11" s="785" customFormat="1" ht="21" customHeight="1">
      <c r="A669" s="809" t="s">
        <v>908</v>
      </c>
      <c r="B669" s="810"/>
      <c r="C669" s="811"/>
      <c r="D669" s="987"/>
      <c r="E669" s="812"/>
      <c r="F669" s="813"/>
      <c r="G669" s="812"/>
      <c r="H669" s="814"/>
      <c r="I669" s="815"/>
      <c r="J669" s="808"/>
      <c r="K669" s="784"/>
    </row>
    <row r="670" spans="1:10" ht="15.75" customHeight="1">
      <c r="A670" s="801"/>
      <c r="B670" s="963" t="s">
        <v>909</v>
      </c>
      <c r="C670" s="963"/>
      <c r="D670" s="963"/>
      <c r="E670" s="964">
        <v>5</v>
      </c>
      <c r="F670" s="888">
        <v>308</v>
      </c>
      <c r="G670" s="964" t="s">
        <v>1263</v>
      </c>
      <c r="H670" s="821" t="s">
        <v>1765</v>
      </c>
      <c r="I670" s="822">
        <v>1796</v>
      </c>
      <c r="J670" s="878">
        <v>10560</v>
      </c>
    </row>
    <row r="671" spans="1:10" ht="15.75" customHeight="1">
      <c r="A671" s="801"/>
      <c r="B671" s="966" t="s">
        <v>911</v>
      </c>
      <c r="C671" s="966"/>
      <c r="D671" s="966"/>
      <c r="E671" s="967">
        <v>5</v>
      </c>
      <c r="F671" s="968">
        <v>307</v>
      </c>
      <c r="G671" s="967" t="s">
        <v>1263</v>
      </c>
      <c r="H671" s="830" t="s">
        <v>1766</v>
      </c>
      <c r="I671" s="831">
        <v>1797</v>
      </c>
      <c r="J671" s="879">
        <v>9240</v>
      </c>
    </row>
    <row r="672" spans="1:10" ht="31.5" customHeight="1">
      <c r="A672" s="801"/>
      <c r="B672" s="966" t="s">
        <v>1767</v>
      </c>
      <c r="C672" s="966"/>
      <c r="D672" s="906" t="s">
        <v>1755</v>
      </c>
      <c r="E672" s="967">
        <v>6</v>
      </c>
      <c r="F672" s="968">
        <v>300</v>
      </c>
      <c r="G672" s="967" t="s">
        <v>1248</v>
      </c>
      <c r="H672" s="830" t="s">
        <v>1768</v>
      </c>
      <c r="I672" s="831">
        <v>1798</v>
      </c>
      <c r="J672" s="879">
        <v>7920</v>
      </c>
    </row>
    <row r="673" spans="1:10" ht="15.75" customHeight="1">
      <c r="A673" s="801"/>
      <c r="B673" s="954" t="s">
        <v>1769</v>
      </c>
      <c r="C673" s="954"/>
      <c r="D673" s="954"/>
      <c r="E673" s="955">
        <v>5</v>
      </c>
      <c r="F673" s="956">
        <v>374</v>
      </c>
      <c r="G673" s="955" t="s">
        <v>1263</v>
      </c>
      <c r="H673" s="839" t="s">
        <v>1770</v>
      </c>
      <c r="I673" s="840">
        <v>1799</v>
      </c>
      <c r="J673" s="841">
        <v>7920</v>
      </c>
    </row>
    <row r="674" spans="1:11" s="785" customFormat="1" ht="21" customHeight="1">
      <c r="A674" s="809" t="s">
        <v>1771</v>
      </c>
      <c r="B674" s="810"/>
      <c r="C674" s="811"/>
      <c r="D674" s="987"/>
      <c r="E674" s="812"/>
      <c r="F674" s="813"/>
      <c r="G674" s="812"/>
      <c r="H674" s="814"/>
      <c r="I674" s="815"/>
      <c r="J674" s="808"/>
      <c r="K674" s="784"/>
    </row>
    <row r="675" spans="1:10" ht="32.25" customHeight="1">
      <c r="A675" s="801"/>
      <c r="B675" s="935" t="s">
        <v>915</v>
      </c>
      <c r="C675" s="935"/>
      <c r="D675" s="935"/>
      <c r="E675" s="936">
        <v>6</v>
      </c>
      <c r="F675" s="937">
        <v>311</v>
      </c>
      <c r="G675" s="936" t="s">
        <v>1248</v>
      </c>
      <c r="H675" s="867" t="s">
        <v>1772</v>
      </c>
      <c r="I675" s="868">
        <v>1800</v>
      </c>
      <c r="J675" s="938">
        <v>7920</v>
      </c>
    </row>
    <row r="676" spans="1:11" s="785" customFormat="1" ht="21" customHeight="1">
      <c r="A676" s="809" t="s">
        <v>916</v>
      </c>
      <c r="B676" s="810"/>
      <c r="C676" s="811"/>
      <c r="D676" s="987"/>
      <c r="E676" s="812"/>
      <c r="F676" s="813"/>
      <c r="G676" s="812"/>
      <c r="H676" s="814"/>
      <c r="I676" s="815"/>
      <c r="J676" s="808"/>
      <c r="K676" s="784"/>
    </row>
    <row r="677" spans="1:10" ht="15.75" customHeight="1">
      <c r="A677" s="801"/>
      <c r="B677" s="963" t="s">
        <v>917</v>
      </c>
      <c r="C677" s="963"/>
      <c r="D677" s="963"/>
      <c r="E677" s="964">
        <v>6</v>
      </c>
      <c r="F677" s="888">
        <v>329</v>
      </c>
      <c r="G677" s="964" t="s">
        <v>1248</v>
      </c>
      <c r="H677" s="821" t="s">
        <v>1773</v>
      </c>
      <c r="I677" s="822">
        <v>1801</v>
      </c>
      <c r="J677" s="878">
        <v>9240</v>
      </c>
    </row>
    <row r="678" spans="1:10" ht="20.25" customHeight="1">
      <c r="A678" s="801"/>
      <c r="B678" s="966" t="s">
        <v>919</v>
      </c>
      <c r="C678" s="966"/>
      <c r="D678" s="966"/>
      <c r="E678" s="967">
        <v>6</v>
      </c>
      <c r="F678" s="968">
        <v>330</v>
      </c>
      <c r="G678" s="967" t="s">
        <v>1248</v>
      </c>
      <c r="H678" s="830" t="s">
        <v>1773</v>
      </c>
      <c r="I678" s="831">
        <v>1801</v>
      </c>
      <c r="J678" s="879">
        <v>9240</v>
      </c>
    </row>
    <row r="679" spans="1:10" ht="15.75" customHeight="1">
      <c r="A679" s="801"/>
      <c r="B679" s="966" t="s">
        <v>920</v>
      </c>
      <c r="C679" s="966"/>
      <c r="D679" s="966"/>
      <c r="E679" s="967">
        <v>6</v>
      </c>
      <c r="F679" s="968">
        <v>323</v>
      </c>
      <c r="G679" s="967" t="s">
        <v>1248</v>
      </c>
      <c r="H679" s="830" t="s">
        <v>1774</v>
      </c>
      <c r="I679" s="831">
        <v>1801</v>
      </c>
      <c r="J679" s="879">
        <v>9240</v>
      </c>
    </row>
    <row r="680" spans="1:10" ht="15.75" customHeight="1">
      <c r="A680" s="801"/>
      <c r="B680" s="954" t="s">
        <v>921</v>
      </c>
      <c r="C680" s="954"/>
      <c r="D680" s="954"/>
      <c r="E680" s="955">
        <v>6</v>
      </c>
      <c r="F680" s="956">
        <v>326</v>
      </c>
      <c r="G680" s="955" t="s">
        <v>1248</v>
      </c>
      <c r="H680" s="839" t="s">
        <v>1775</v>
      </c>
      <c r="I680" s="840">
        <v>1801</v>
      </c>
      <c r="J680" s="841">
        <v>9240</v>
      </c>
    </row>
    <row r="681" spans="1:11" s="785" customFormat="1" ht="21" customHeight="1">
      <c r="A681" s="809" t="s">
        <v>924</v>
      </c>
      <c r="B681" s="810"/>
      <c r="C681" s="811"/>
      <c r="D681" s="987"/>
      <c r="E681" s="812"/>
      <c r="F681" s="813"/>
      <c r="G681" s="812"/>
      <c r="H681" s="814"/>
      <c r="I681" s="815"/>
      <c r="J681" s="808"/>
      <c r="K681" s="784"/>
    </row>
    <row r="682" spans="2:10" ht="15.75" customHeight="1">
      <c r="B682" s="963" t="s">
        <v>1776</v>
      </c>
      <c r="C682" s="963"/>
      <c r="D682" s="963"/>
      <c r="E682" s="964">
        <v>7</v>
      </c>
      <c r="F682" s="888">
        <v>317</v>
      </c>
      <c r="G682" s="964" t="s">
        <v>1246</v>
      </c>
      <c r="H682" s="821" t="s">
        <v>1777</v>
      </c>
      <c r="I682" s="822">
        <v>1802</v>
      </c>
      <c r="J682" s="878">
        <f aca="true" t="shared" si="3" ref="J682:J690">9240-4240</f>
        <v>5000</v>
      </c>
    </row>
    <row r="683" spans="2:10" ht="15.75" customHeight="1">
      <c r="B683" s="966" t="s">
        <v>1778</v>
      </c>
      <c r="C683" s="966"/>
      <c r="D683" s="966"/>
      <c r="E683" s="967">
        <v>7</v>
      </c>
      <c r="F683" s="968">
        <v>314</v>
      </c>
      <c r="G683" s="967" t="s">
        <v>1246</v>
      </c>
      <c r="H683" s="830" t="s">
        <v>1779</v>
      </c>
      <c r="I683" s="831">
        <v>1802</v>
      </c>
      <c r="J683" s="879">
        <f t="shared" si="3"/>
        <v>5000</v>
      </c>
    </row>
    <row r="684" spans="2:10" ht="15.75" customHeight="1">
      <c r="B684" s="966" t="s">
        <v>1780</v>
      </c>
      <c r="C684" s="966"/>
      <c r="D684" s="966"/>
      <c r="E684" s="967">
        <v>6</v>
      </c>
      <c r="F684" s="968" t="s">
        <v>1781</v>
      </c>
      <c r="G684" s="967" t="s">
        <v>1248</v>
      </c>
      <c r="H684" s="830" t="s">
        <v>1782</v>
      </c>
      <c r="I684" s="831">
        <v>1802</v>
      </c>
      <c r="J684" s="879">
        <f t="shared" si="3"/>
        <v>5000</v>
      </c>
    </row>
    <row r="685" spans="2:10" ht="15.75" customHeight="1">
      <c r="B685" s="966" t="s">
        <v>929</v>
      </c>
      <c r="C685" s="966"/>
      <c r="D685" s="966"/>
      <c r="E685" s="967">
        <v>6</v>
      </c>
      <c r="F685" s="968">
        <v>361</v>
      </c>
      <c r="G685" s="967" t="s">
        <v>1248</v>
      </c>
      <c r="H685" s="830" t="s">
        <v>1783</v>
      </c>
      <c r="I685" s="831">
        <v>1802</v>
      </c>
      <c r="J685" s="879">
        <f t="shared" si="3"/>
        <v>5000</v>
      </c>
    </row>
    <row r="686" spans="2:10" ht="15.75" customHeight="1">
      <c r="B686" s="966" t="s">
        <v>931</v>
      </c>
      <c r="C686" s="966"/>
      <c r="D686" s="966"/>
      <c r="E686" s="967">
        <v>6</v>
      </c>
      <c r="F686" s="968">
        <v>316</v>
      </c>
      <c r="G686" s="967" t="s">
        <v>1248</v>
      </c>
      <c r="H686" s="830" t="s">
        <v>1783</v>
      </c>
      <c r="I686" s="831">
        <v>1802</v>
      </c>
      <c r="J686" s="879">
        <f t="shared" si="3"/>
        <v>5000</v>
      </c>
    </row>
    <row r="687" spans="2:10" ht="15.75" customHeight="1">
      <c r="B687" s="966" t="s">
        <v>933</v>
      </c>
      <c r="C687" s="966"/>
      <c r="D687" s="966"/>
      <c r="E687" s="967">
        <v>7</v>
      </c>
      <c r="F687" s="968">
        <v>362</v>
      </c>
      <c r="G687" s="967" t="s">
        <v>1246</v>
      </c>
      <c r="H687" s="830" t="s">
        <v>1779</v>
      </c>
      <c r="I687" s="831">
        <v>1802</v>
      </c>
      <c r="J687" s="879">
        <f t="shared" si="3"/>
        <v>5000</v>
      </c>
    </row>
    <row r="688" spans="2:10" ht="15.75" customHeight="1">
      <c r="B688" s="966" t="s">
        <v>934</v>
      </c>
      <c r="C688" s="966"/>
      <c r="D688" s="966"/>
      <c r="E688" s="967">
        <v>7</v>
      </c>
      <c r="F688" s="968">
        <v>360</v>
      </c>
      <c r="G688" s="967" t="s">
        <v>1246</v>
      </c>
      <c r="H688" s="830" t="s">
        <v>1779</v>
      </c>
      <c r="I688" s="831">
        <v>1802</v>
      </c>
      <c r="J688" s="879">
        <f t="shared" si="3"/>
        <v>5000</v>
      </c>
    </row>
    <row r="689" spans="2:10" ht="15.75" customHeight="1">
      <c r="B689" s="966" t="s">
        <v>935</v>
      </c>
      <c r="C689" s="966"/>
      <c r="D689" s="966"/>
      <c r="E689" s="967">
        <v>6</v>
      </c>
      <c r="F689" s="968">
        <v>315</v>
      </c>
      <c r="G689" s="967" t="s">
        <v>1248</v>
      </c>
      <c r="H689" s="830" t="s">
        <v>1784</v>
      </c>
      <c r="I689" s="831">
        <v>1802</v>
      </c>
      <c r="J689" s="879">
        <f t="shared" si="3"/>
        <v>5000</v>
      </c>
    </row>
    <row r="690" spans="2:10" ht="15.75" customHeight="1">
      <c r="B690" s="966" t="s">
        <v>1785</v>
      </c>
      <c r="C690" s="966"/>
      <c r="D690" s="966"/>
      <c r="E690" s="967">
        <v>6</v>
      </c>
      <c r="F690" s="968">
        <v>363</v>
      </c>
      <c r="G690" s="967" t="s">
        <v>1248</v>
      </c>
      <c r="H690" s="830" t="s">
        <v>1786</v>
      </c>
      <c r="I690" s="831">
        <v>1802</v>
      </c>
      <c r="J690" s="880">
        <f t="shared" si="3"/>
        <v>5000</v>
      </c>
    </row>
    <row r="691" spans="2:10" ht="15.75" customHeight="1">
      <c r="B691" s="1112" t="s">
        <v>1787</v>
      </c>
      <c r="C691" s="1112"/>
      <c r="D691" s="1112"/>
      <c r="E691" s="967">
        <v>6</v>
      </c>
      <c r="F691" s="968" t="s">
        <v>1788</v>
      </c>
      <c r="G691" s="967" t="s">
        <v>1248</v>
      </c>
      <c r="H691" s="830" t="s">
        <v>1789</v>
      </c>
      <c r="I691" s="831">
        <v>1809</v>
      </c>
      <c r="J691" s="879">
        <f aca="true" t="shared" si="4" ref="J691:J693">11880-5880</f>
        <v>6000</v>
      </c>
    </row>
    <row r="692" spans="2:10" ht="15.75" customHeight="1">
      <c r="B692" s="1112" t="s">
        <v>1790</v>
      </c>
      <c r="C692" s="1112"/>
      <c r="D692" s="1112"/>
      <c r="E692" s="967">
        <v>6</v>
      </c>
      <c r="F692" s="968" t="s">
        <v>1791</v>
      </c>
      <c r="G692" s="967" t="s">
        <v>1248</v>
      </c>
      <c r="H692" s="830" t="s">
        <v>1792</v>
      </c>
      <c r="I692" s="831">
        <v>1810</v>
      </c>
      <c r="J692" s="879">
        <f t="shared" si="4"/>
        <v>6000</v>
      </c>
    </row>
    <row r="693" spans="2:10" ht="15.75" customHeight="1">
      <c r="B693" s="1112" t="s">
        <v>1793</v>
      </c>
      <c r="C693" s="1112"/>
      <c r="D693" s="1112"/>
      <c r="E693" s="967">
        <v>6</v>
      </c>
      <c r="F693" s="968" t="s">
        <v>1794</v>
      </c>
      <c r="G693" s="967" t="s">
        <v>1248</v>
      </c>
      <c r="H693" s="830" t="s">
        <v>1795</v>
      </c>
      <c r="I693" s="831">
        <v>1811</v>
      </c>
      <c r="J693" s="879">
        <f t="shared" si="4"/>
        <v>6000</v>
      </c>
    </row>
    <row r="694" spans="2:10" ht="15.75" customHeight="1">
      <c r="B694" s="954" t="s">
        <v>591</v>
      </c>
      <c r="C694" s="954"/>
      <c r="D694" s="954"/>
      <c r="E694" s="955">
        <v>6</v>
      </c>
      <c r="F694" s="956">
        <v>397</v>
      </c>
      <c r="G694" s="955" t="s">
        <v>1248</v>
      </c>
      <c r="H694" s="839" t="s">
        <v>1796</v>
      </c>
      <c r="I694" s="840">
        <v>1270</v>
      </c>
      <c r="J694" s="841">
        <v>6600</v>
      </c>
    </row>
    <row r="695" spans="1:11" s="785" customFormat="1" ht="21" customHeight="1">
      <c r="A695" s="809" t="s">
        <v>1797</v>
      </c>
      <c r="B695" s="810"/>
      <c r="C695" s="811"/>
      <c r="D695" s="987"/>
      <c r="E695" s="812"/>
      <c r="F695" s="813"/>
      <c r="G695" s="812"/>
      <c r="H695" s="814"/>
      <c r="I695" s="815"/>
      <c r="J695" s="808"/>
      <c r="K695" s="784"/>
    </row>
    <row r="696" spans="2:10" ht="15.75" customHeight="1">
      <c r="B696" s="963" t="s">
        <v>938</v>
      </c>
      <c r="C696" s="963"/>
      <c r="D696" s="963"/>
      <c r="E696" s="964">
        <v>6</v>
      </c>
      <c r="F696" s="888">
        <v>324</v>
      </c>
      <c r="G696" s="964" t="s">
        <v>1248</v>
      </c>
      <c r="H696" s="821" t="s">
        <v>1798</v>
      </c>
      <c r="I696" s="822">
        <v>1803</v>
      </c>
      <c r="J696" s="878">
        <v>9240</v>
      </c>
    </row>
    <row r="697" spans="2:10" ht="15.75" customHeight="1">
      <c r="B697" s="1113" t="s">
        <v>1799</v>
      </c>
      <c r="C697" s="1113"/>
      <c r="D697" s="1113"/>
      <c r="E697" s="955">
        <v>6</v>
      </c>
      <c r="F697" s="956" t="s">
        <v>1800</v>
      </c>
      <c r="G697" s="955" t="s">
        <v>1248</v>
      </c>
      <c r="H697" s="839" t="s">
        <v>1801</v>
      </c>
      <c r="I697" s="840">
        <v>1803</v>
      </c>
      <c r="J697" s="841">
        <v>9240</v>
      </c>
    </row>
    <row r="698" spans="1:11" s="785" customFormat="1" ht="21" customHeight="1">
      <c r="A698" s="809" t="s">
        <v>940</v>
      </c>
      <c r="B698" s="810"/>
      <c r="C698" s="811"/>
      <c r="D698" s="987"/>
      <c r="E698" s="988"/>
      <c r="F698" s="989"/>
      <c r="G698" s="1114"/>
      <c r="H698" s="814"/>
      <c r="I698" s="815"/>
      <c r="J698" s="808"/>
      <c r="K698" s="784"/>
    </row>
    <row r="699" spans="2:10" ht="15.75" customHeight="1">
      <c r="B699" s="935" t="s">
        <v>940</v>
      </c>
      <c r="C699" s="935"/>
      <c r="D699" s="935"/>
      <c r="E699" s="936">
        <v>6</v>
      </c>
      <c r="F699" s="937">
        <v>325</v>
      </c>
      <c r="G699" s="936" t="s">
        <v>1248</v>
      </c>
      <c r="H699" s="867" t="s">
        <v>1802</v>
      </c>
      <c r="I699" s="868">
        <v>1804</v>
      </c>
      <c r="J699" s="938">
        <v>10560</v>
      </c>
    </row>
    <row r="700" spans="1:11" s="785" customFormat="1" ht="21" customHeight="1">
      <c r="A700" s="809" t="s">
        <v>942</v>
      </c>
      <c r="B700" s="810"/>
      <c r="C700" s="811"/>
      <c r="D700" s="987"/>
      <c r="E700" s="812"/>
      <c r="F700" s="813"/>
      <c r="G700" s="812"/>
      <c r="H700" s="814"/>
      <c r="I700" s="815"/>
      <c r="J700" s="808"/>
      <c r="K700" s="784"/>
    </row>
    <row r="701" spans="2:10" ht="15.75" customHeight="1">
      <c r="B701" s="935" t="s">
        <v>942</v>
      </c>
      <c r="C701" s="935"/>
      <c r="D701" s="935"/>
      <c r="E701" s="936">
        <v>7</v>
      </c>
      <c r="F701" s="937">
        <v>328</v>
      </c>
      <c r="G701" s="936" t="s">
        <v>1246</v>
      </c>
      <c r="H701" s="867" t="s">
        <v>1803</v>
      </c>
      <c r="I701" s="868">
        <v>1805</v>
      </c>
      <c r="J701" s="938">
        <v>6600</v>
      </c>
    </row>
    <row r="702" spans="1:11" s="785" customFormat="1" ht="17.25" customHeight="1">
      <c r="A702" s="809" t="s">
        <v>1804</v>
      </c>
      <c r="B702" s="810"/>
      <c r="C702" s="811"/>
      <c r="D702" s="987"/>
      <c r="E702" s="812"/>
      <c r="F702" s="813"/>
      <c r="G702" s="812"/>
      <c r="H702" s="814"/>
      <c r="I702" s="815"/>
      <c r="J702" s="808"/>
      <c r="K702" s="784"/>
    </row>
    <row r="703" spans="2:10" ht="15.75" customHeight="1">
      <c r="B703" s="963" t="s">
        <v>945</v>
      </c>
      <c r="C703" s="963"/>
      <c r="D703" s="963"/>
      <c r="E703" s="964">
        <v>7</v>
      </c>
      <c r="F703" s="888">
        <v>364</v>
      </c>
      <c r="G703" s="964" t="s">
        <v>1246</v>
      </c>
      <c r="H703" s="821" t="s">
        <v>1805</v>
      </c>
      <c r="I703" s="822">
        <v>1806</v>
      </c>
      <c r="J703" s="878">
        <v>7920</v>
      </c>
    </row>
    <row r="704" spans="2:10" ht="15.75" customHeight="1">
      <c r="B704" s="954" t="s">
        <v>1804</v>
      </c>
      <c r="C704" s="954"/>
      <c r="D704" s="954"/>
      <c r="E704" s="955">
        <v>6</v>
      </c>
      <c r="F704" s="956">
        <v>366</v>
      </c>
      <c r="G704" s="955" t="s">
        <v>1248</v>
      </c>
      <c r="H704" s="839" t="s">
        <v>1806</v>
      </c>
      <c r="I704" s="840">
        <v>1807</v>
      </c>
      <c r="J704" s="841">
        <v>7920</v>
      </c>
    </row>
    <row r="705" spans="1:11" s="785" customFormat="1" ht="18" customHeight="1">
      <c r="A705" s="809" t="s">
        <v>1807</v>
      </c>
      <c r="B705" s="810"/>
      <c r="C705" s="811"/>
      <c r="D705" s="987"/>
      <c r="E705" s="812"/>
      <c r="F705" s="813"/>
      <c r="G705" s="812"/>
      <c r="H705" s="814"/>
      <c r="I705" s="815"/>
      <c r="J705" s="808"/>
      <c r="K705" s="784"/>
    </row>
    <row r="706" spans="2:10" ht="24.75" customHeight="1">
      <c r="B706" s="935" t="s">
        <v>1807</v>
      </c>
      <c r="C706" s="935"/>
      <c r="D706" s="935"/>
      <c r="E706" s="936">
        <v>6</v>
      </c>
      <c r="F706" s="937">
        <v>368</v>
      </c>
      <c r="G706" s="936" t="s">
        <v>1248</v>
      </c>
      <c r="H706" s="867" t="s">
        <v>1806</v>
      </c>
      <c r="I706" s="868">
        <v>1808</v>
      </c>
      <c r="J706" s="938">
        <v>7920</v>
      </c>
    </row>
    <row r="707" spans="1:11" s="785" customFormat="1" ht="16.5" customHeight="1">
      <c r="A707" s="801" t="s">
        <v>1808</v>
      </c>
      <c r="B707" s="810"/>
      <c r="C707" s="811"/>
      <c r="D707" s="987"/>
      <c r="E707" s="812"/>
      <c r="F707" s="813"/>
      <c r="G707" s="812"/>
      <c r="H707" s="814"/>
      <c r="I707" s="815"/>
      <c r="J707" s="808"/>
      <c r="K707" s="784"/>
    </row>
    <row r="708" spans="1:11" s="785" customFormat="1" ht="21" customHeight="1">
      <c r="A708" s="809" t="s">
        <v>952</v>
      </c>
      <c r="B708" s="810"/>
      <c r="C708" s="811"/>
      <c r="D708" s="987"/>
      <c r="E708" s="812"/>
      <c r="F708" s="813"/>
      <c r="G708" s="812"/>
      <c r="H708" s="814"/>
      <c r="I708" s="815"/>
      <c r="J708" s="808"/>
      <c r="K708" s="784"/>
    </row>
    <row r="709" spans="2:10" ht="18.75" customHeight="1">
      <c r="B709" s="963" t="s">
        <v>954</v>
      </c>
      <c r="C709" s="963"/>
      <c r="D709" s="963"/>
      <c r="E709" s="964">
        <v>3</v>
      </c>
      <c r="F709" s="888" t="s">
        <v>953</v>
      </c>
      <c r="G709" s="964" t="s">
        <v>1089</v>
      </c>
      <c r="H709" s="821" t="s">
        <v>1809</v>
      </c>
      <c r="I709" s="822">
        <v>1821</v>
      </c>
      <c r="J709" s="878">
        <v>22680</v>
      </c>
    </row>
    <row r="710" spans="2:10" ht="15.75" customHeight="1">
      <c r="B710" s="954" t="s">
        <v>1810</v>
      </c>
      <c r="C710" s="954"/>
      <c r="D710" s="954"/>
      <c r="E710" s="955">
        <v>3</v>
      </c>
      <c r="F710" s="956">
        <v>135</v>
      </c>
      <c r="G710" s="955" t="s">
        <v>1089</v>
      </c>
      <c r="H710" s="839" t="s">
        <v>1811</v>
      </c>
      <c r="I710" s="840">
        <v>1822</v>
      </c>
      <c r="J710" s="841">
        <v>40400</v>
      </c>
    </row>
    <row r="711" spans="1:11" s="785" customFormat="1" ht="18" customHeight="1">
      <c r="A711" s="809" t="s">
        <v>963</v>
      </c>
      <c r="B711" s="810"/>
      <c r="C711" s="811"/>
      <c r="D711" s="987"/>
      <c r="E711" s="812"/>
      <c r="F711" s="813"/>
      <c r="G711" s="812"/>
      <c r="H711" s="814"/>
      <c r="I711" s="815"/>
      <c r="J711" s="808"/>
      <c r="K711" s="784"/>
    </row>
    <row r="712" spans="2:10" ht="20.25" customHeight="1">
      <c r="B712" s="1115" t="s">
        <v>1812</v>
      </c>
      <c r="C712" s="1115"/>
      <c r="D712" s="1115"/>
      <c r="E712" s="964">
        <v>6</v>
      </c>
      <c r="F712" s="888">
        <v>192</v>
      </c>
      <c r="G712" s="964" t="s">
        <v>1248</v>
      </c>
      <c r="H712" s="821" t="s">
        <v>1813</v>
      </c>
      <c r="I712" s="822">
        <v>1820</v>
      </c>
      <c r="J712" s="878">
        <v>15840</v>
      </c>
    </row>
    <row r="713" spans="2:10" ht="15.75" customHeight="1">
      <c r="B713" s="966" t="s">
        <v>966</v>
      </c>
      <c r="C713" s="966"/>
      <c r="D713" s="966"/>
      <c r="E713" s="967">
        <v>6</v>
      </c>
      <c r="F713" s="968">
        <v>327</v>
      </c>
      <c r="G713" s="967" t="s">
        <v>1248</v>
      </c>
      <c r="H713" s="830" t="s">
        <v>1327</v>
      </c>
      <c r="I713" s="831">
        <v>1818</v>
      </c>
      <c r="J713" s="879">
        <v>10800</v>
      </c>
    </row>
    <row r="714" spans="2:10" ht="15.75" customHeight="1">
      <c r="B714" s="966" t="s">
        <v>1814</v>
      </c>
      <c r="C714" s="966"/>
      <c r="D714" s="966"/>
      <c r="E714" s="967">
        <v>6</v>
      </c>
      <c r="F714" s="968" t="s">
        <v>967</v>
      </c>
      <c r="G714" s="967" t="s">
        <v>1248</v>
      </c>
      <c r="H714" s="830" t="s">
        <v>1327</v>
      </c>
      <c r="I714" s="831">
        <v>1819</v>
      </c>
      <c r="J714" s="879">
        <v>7200</v>
      </c>
    </row>
    <row r="715" spans="2:10" ht="15.75" customHeight="1">
      <c r="B715" s="966" t="s">
        <v>970</v>
      </c>
      <c r="C715" s="966"/>
      <c r="D715" s="966"/>
      <c r="E715" s="967">
        <v>4</v>
      </c>
      <c r="F715" s="968">
        <v>357</v>
      </c>
      <c r="G715" s="967" t="s">
        <v>1086</v>
      </c>
      <c r="H715" s="830" t="s">
        <v>1236</v>
      </c>
      <c r="I715" s="1116">
        <v>1812</v>
      </c>
      <c r="J715" s="879">
        <v>11400</v>
      </c>
    </row>
    <row r="716" spans="2:10" ht="15.75" customHeight="1">
      <c r="B716" s="973" t="s">
        <v>971</v>
      </c>
      <c r="C716" s="973"/>
      <c r="D716" s="973"/>
      <c r="E716" s="974">
        <v>7</v>
      </c>
      <c r="F716" s="975">
        <v>296</v>
      </c>
      <c r="G716" s="974" t="s">
        <v>1246</v>
      </c>
      <c r="H716" s="851" t="s">
        <v>1694</v>
      </c>
      <c r="I716" s="852">
        <v>1823</v>
      </c>
      <c r="J716" s="879">
        <v>9600</v>
      </c>
    </row>
    <row r="717" spans="2:10" ht="15.75" customHeight="1">
      <c r="B717" s="973" t="s">
        <v>1815</v>
      </c>
      <c r="C717" s="973"/>
      <c r="D717" s="973"/>
      <c r="E717" s="974">
        <v>6</v>
      </c>
      <c r="F717" s="975" t="s">
        <v>1816</v>
      </c>
      <c r="G717" s="974" t="s">
        <v>1248</v>
      </c>
      <c r="H717" s="851" t="s">
        <v>1817</v>
      </c>
      <c r="I717" s="852">
        <v>1827</v>
      </c>
      <c r="J717" s="879">
        <v>12600</v>
      </c>
    </row>
    <row r="718" spans="2:10" ht="15.75" customHeight="1">
      <c r="B718" s="966" t="s">
        <v>1818</v>
      </c>
      <c r="C718" s="966"/>
      <c r="D718" s="966"/>
      <c r="E718" s="967">
        <v>6</v>
      </c>
      <c r="F718" s="968" t="s">
        <v>1819</v>
      </c>
      <c r="G718" s="967" t="s">
        <v>1248</v>
      </c>
      <c r="H718" s="830" t="s">
        <v>1820</v>
      </c>
      <c r="I718" s="831">
        <v>1828</v>
      </c>
      <c r="J718" s="879">
        <v>12600</v>
      </c>
    </row>
    <row r="719" spans="2:10" ht="15.75" customHeight="1">
      <c r="B719" s="966" t="s">
        <v>1821</v>
      </c>
      <c r="C719" s="966"/>
      <c r="D719" s="966"/>
      <c r="E719" s="967">
        <v>4</v>
      </c>
      <c r="F719" s="968" t="s">
        <v>1822</v>
      </c>
      <c r="G719" s="967" t="s">
        <v>1086</v>
      </c>
      <c r="H719" s="830" t="s">
        <v>1823</v>
      </c>
      <c r="I719" s="831">
        <v>1829</v>
      </c>
      <c r="J719" s="879">
        <v>10560</v>
      </c>
    </row>
    <row r="720" spans="2:10" ht="15.75" customHeight="1">
      <c r="B720" s="966" t="s">
        <v>1824</v>
      </c>
      <c r="C720" s="966"/>
      <c r="D720" s="966"/>
      <c r="E720" s="967">
        <v>7</v>
      </c>
      <c r="F720" s="968" t="s">
        <v>1825</v>
      </c>
      <c r="G720" s="967" t="s">
        <v>1246</v>
      </c>
      <c r="H720" s="830" t="s">
        <v>1826</v>
      </c>
      <c r="I720" s="831">
        <v>1830</v>
      </c>
      <c r="J720" s="879">
        <v>10560</v>
      </c>
    </row>
    <row r="721" spans="2:10" ht="15.75" customHeight="1">
      <c r="B721" s="966" t="s">
        <v>1827</v>
      </c>
      <c r="C721" s="966"/>
      <c r="D721" s="966"/>
      <c r="E721" s="967">
        <v>5</v>
      </c>
      <c r="F721" s="968" t="s">
        <v>1828</v>
      </c>
      <c r="G721" s="967" t="s">
        <v>1263</v>
      </c>
      <c r="H721" s="830" t="s">
        <v>1829</v>
      </c>
      <c r="I721" s="831">
        <v>1831</v>
      </c>
      <c r="J721" s="879">
        <v>1200</v>
      </c>
    </row>
    <row r="722" spans="1:11" s="1029" customFormat="1" ht="15.75" customHeight="1">
      <c r="A722" s="1117"/>
      <c r="B722" s="1098" t="s">
        <v>1830</v>
      </c>
      <c r="C722" s="1098"/>
      <c r="D722" s="1098"/>
      <c r="E722" s="967">
        <v>6</v>
      </c>
      <c r="F722" s="968" t="s">
        <v>1831</v>
      </c>
      <c r="G722" s="967">
        <v>276</v>
      </c>
      <c r="H722" s="830" t="s">
        <v>1832</v>
      </c>
      <c r="I722" s="831">
        <v>1833</v>
      </c>
      <c r="J722" s="879">
        <v>7200</v>
      </c>
      <c r="K722" s="772"/>
    </row>
    <row r="723" spans="2:10" ht="15.75" customHeight="1">
      <c r="B723" s="966" t="s">
        <v>1833</v>
      </c>
      <c r="C723" s="966"/>
      <c r="D723" s="966"/>
      <c r="E723" s="967">
        <v>4</v>
      </c>
      <c r="F723" s="968" t="s">
        <v>1834</v>
      </c>
      <c r="G723" s="967" t="s">
        <v>1086</v>
      </c>
      <c r="H723" s="830"/>
      <c r="I723" s="831">
        <v>1930</v>
      </c>
      <c r="J723" s="879">
        <v>18000</v>
      </c>
    </row>
    <row r="724" spans="2:10" ht="15.75" customHeight="1">
      <c r="B724" s="1118" t="s">
        <v>1835</v>
      </c>
      <c r="C724" s="1118"/>
      <c r="D724" s="1118"/>
      <c r="E724" s="967">
        <v>4</v>
      </c>
      <c r="F724" s="968" t="s">
        <v>1836</v>
      </c>
      <c r="G724" s="967" t="s">
        <v>1086</v>
      </c>
      <c r="H724" s="830"/>
      <c r="I724" s="831">
        <v>1931</v>
      </c>
      <c r="J724" s="879">
        <v>24000</v>
      </c>
    </row>
    <row r="725" spans="2:10" ht="15.75" customHeight="1">
      <c r="B725" s="966" t="s">
        <v>1837</v>
      </c>
      <c r="C725" s="966"/>
      <c r="D725" s="966"/>
      <c r="E725" s="967">
        <v>4</v>
      </c>
      <c r="F725" s="968" t="s">
        <v>1838</v>
      </c>
      <c r="G725" s="967" t="s">
        <v>1086</v>
      </c>
      <c r="H725" s="830"/>
      <c r="I725" s="831">
        <v>1932</v>
      </c>
      <c r="J725" s="879">
        <v>20400</v>
      </c>
    </row>
    <row r="726" spans="2:10" ht="35.25" customHeight="1">
      <c r="B726" s="966" t="s">
        <v>1839</v>
      </c>
      <c r="C726" s="966"/>
      <c r="D726" s="966"/>
      <c r="E726" s="967">
        <v>4</v>
      </c>
      <c r="F726" s="968" t="s">
        <v>1840</v>
      </c>
      <c r="G726" s="967" t="s">
        <v>1086</v>
      </c>
      <c r="H726" s="830"/>
      <c r="I726" s="831">
        <v>1933</v>
      </c>
      <c r="J726" s="879">
        <v>30000</v>
      </c>
    </row>
    <row r="727" spans="2:10" ht="48" customHeight="1">
      <c r="B727" s="966" t="s">
        <v>1841</v>
      </c>
      <c r="C727" s="966"/>
      <c r="D727" s="966"/>
      <c r="E727" s="967">
        <v>4</v>
      </c>
      <c r="F727" s="968" t="s">
        <v>1842</v>
      </c>
      <c r="G727" s="967" t="s">
        <v>1086</v>
      </c>
      <c r="H727" s="830"/>
      <c r="I727" s="831">
        <v>1934</v>
      </c>
      <c r="J727" s="879">
        <v>36000</v>
      </c>
    </row>
    <row r="728" spans="2:10" ht="15.75" customHeight="1">
      <c r="B728" s="966" t="s">
        <v>1843</v>
      </c>
      <c r="C728" s="966"/>
      <c r="D728" s="966"/>
      <c r="E728" s="967">
        <v>4</v>
      </c>
      <c r="F728" s="968" t="s">
        <v>1844</v>
      </c>
      <c r="G728" s="967" t="s">
        <v>1086</v>
      </c>
      <c r="H728" s="830" t="s">
        <v>1845</v>
      </c>
      <c r="I728" s="831">
        <v>1935</v>
      </c>
      <c r="J728" s="879">
        <v>20400</v>
      </c>
    </row>
    <row r="729" spans="2:10" ht="15.75" customHeight="1">
      <c r="B729" s="966" t="s">
        <v>1846</v>
      </c>
      <c r="C729" s="966"/>
      <c r="D729" s="966"/>
      <c r="E729" s="967">
        <v>4</v>
      </c>
      <c r="F729" s="968" t="s">
        <v>1847</v>
      </c>
      <c r="G729" s="967" t="s">
        <v>1086</v>
      </c>
      <c r="H729" s="830" t="s">
        <v>1848</v>
      </c>
      <c r="I729" s="831">
        <v>1936</v>
      </c>
      <c r="J729" s="879">
        <v>20400</v>
      </c>
    </row>
    <row r="730" spans="2:10" ht="15.75" customHeight="1">
      <c r="B730" s="966" t="s">
        <v>1849</v>
      </c>
      <c r="C730" s="966"/>
      <c r="D730" s="966"/>
      <c r="E730" s="967">
        <v>4</v>
      </c>
      <c r="F730" s="968" t="s">
        <v>1850</v>
      </c>
      <c r="G730" s="967" t="s">
        <v>1086</v>
      </c>
      <c r="H730" s="830" t="s">
        <v>1851</v>
      </c>
      <c r="I730" s="831">
        <v>1937</v>
      </c>
      <c r="J730" s="879">
        <v>36000</v>
      </c>
    </row>
    <row r="731" spans="2:10" ht="15.75" customHeight="1">
      <c r="B731" s="966" t="s">
        <v>1852</v>
      </c>
      <c r="C731" s="966"/>
      <c r="D731" s="966"/>
      <c r="E731" s="967">
        <v>4</v>
      </c>
      <c r="F731" s="968" t="s">
        <v>1853</v>
      </c>
      <c r="G731" s="967" t="s">
        <v>1086</v>
      </c>
      <c r="H731" s="830" t="s">
        <v>1854</v>
      </c>
      <c r="I731" s="831">
        <v>1938</v>
      </c>
      <c r="J731" s="879">
        <v>24000</v>
      </c>
    </row>
    <row r="732" spans="2:10" ht="15.75" customHeight="1">
      <c r="B732" s="966" t="s">
        <v>1855</v>
      </c>
      <c r="C732" s="966"/>
      <c r="D732" s="966"/>
      <c r="E732" s="967">
        <v>4</v>
      </c>
      <c r="F732" s="968" t="s">
        <v>1856</v>
      </c>
      <c r="G732" s="967" t="s">
        <v>1086</v>
      </c>
      <c r="H732" s="830" t="s">
        <v>1857</v>
      </c>
      <c r="I732" s="831">
        <v>1939</v>
      </c>
      <c r="J732" s="879">
        <v>36000</v>
      </c>
    </row>
    <row r="733" spans="2:10" ht="15.75" customHeight="1">
      <c r="B733" s="966" t="s">
        <v>1858</v>
      </c>
      <c r="C733" s="966"/>
      <c r="D733" s="966"/>
      <c r="E733" s="967">
        <v>4</v>
      </c>
      <c r="F733" s="968" t="s">
        <v>1859</v>
      </c>
      <c r="G733" s="967" t="s">
        <v>1086</v>
      </c>
      <c r="H733" s="830" t="s">
        <v>1860</v>
      </c>
      <c r="I733" s="831">
        <v>1940</v>
      </c>
      <c r="J733" s="879">
        <v>24000</v>
      </c>
    </row>
    <row r="734" spans="2:10" ht="29.25" customHeight="1">
      <c r="B734" s="966" t="s">
        <v>1861</v>
      </c>
      <c r="C734" s="966"/>
      <c r="D734" s="966"/>
      <c r="E734" s="967">
        <v>4</v>
      </c>
      <c r="F734" s="968" t="s">
        <v>1862</v>
      </c>
      <c r="G734" s="967" t="s">
        <v>1086</v>
      </c>
      <c r="H734" s="830" t="s">
        <v>1863</v>
      </c>
      <c r="I734" s="831">
        <v>1941</v>
      </c>
      <c r="J734" s="879">
        <v>30000</v>
      </c>
    </row>
    <row r="735" spans="2:10" ht="15.75" customHeight="1">
      <c r="B735" s="966" t="s">
        <v>1864</v>
      </c>
      <c r="C735" s="966"/>
      <c r="D735" s="966"/>
      <c r="E735" s="967">
        <v>4</v>
      </c>
      <c r="F735" s="968" t="s">
        <v>1865</v>
      </c>
      <c r="G735" s="967" t="s">
        <v>1086</v>
      </c>
      <c r="H735" s="830" t="s">
        <v>1866</v>
      </c>
      <c r="I735" s="831">
        <v>1942</v>
      </c>
      <c r="J735" s="879">
        <v>30000</v>
      </c>
    </row>
    <row r="736" spans="2:10" ht="15.75" customHeight="1">
      <c r="B736" s="966" t="s">
        <v>1867</v>
      </c>
      <c r="C736" s="966"/>
      <c r="D736" s="966"/>
      <c r="E736" s="967">
        <v>4</v>
      </c>
      <c r="F736" s="968" t="s">
        <v>1868</v>
      </c>
      <c r="G736" s="967" t="s">
        <v>1086</v>
      </c>
      <c r="H736" s="830" t="s">
        <v>1869</v>
      </c>
      <c r="I736" s="831">
        <v>1943</v>
      </c>
      <c r="J736" s="879">
        <v>24000</v>
      </c>
    </row>
    <row r="737" spans="2:10" ht="31.5" customHeight="1">
      <c r="B737" s="1118" t="s">
        <v>1870</v>
      </c>
      <c r="C737" s="1118"/>
      <c r="D737" s="1118"/>
      <c r="E737" s="967">
        <v>4</v>
      </c>
      <c r="F737" s="968" t="s">
        <v>1871</v>
      </c>
      <c r="G737" s="967" t="s">
        <v>1086</v>
      </c>
      <c r="H737" s="830" t="s">
        <v>1872</v>
      </c>
      <c r="I737" s="831">
        <v>1944</v>
      </c>
      <c r="J737" s="879">
        <v>30000</v>
      </c>
    </row>
    <row r="738" spans="2:10" ht="15.75" customHeight="1">
      <c r="B738" s="966" t="s">
        <v>1873</v>
      </c>
      <c r="C738" s="966"/>
      <c r="D738" s="966"/>
      <c r="E738" s="967">
        <v>5</v>
      </c>
      <c r="F738" s="968" t="s">
        <v>1874</v>
      </c>
      <c r="G738" s="967" t="s">
        <v>1263</v>
      </c>
      <c r="H738" s="830" t="s">
        <v>1875</v>
      </c>
      <c r="I738" s="831">
        <v>1945</v>
      </c>
      <c r="J738" s="879">
        <v>30000</v>
      </c>
    </row>
    <row r="739" spans="2:10" ht="35.25" customHeight="1">
      <c r="B739" s="966" t="s">
        <v>1876</v>
      </c>
      <c r="C739" s="966"/>
      <c r="D739" s="966"/>
      <c r="E739" s="967">
        <v>5</v>
      </c>
      <c r="F739" s="968" t="s">
        <v>1877</v>
      </c>
      <c r="G739" s="967" t="s">
        <v>1263</v>
      </c>
      <c r="H739" s="830" t="s">
        <v>1878</v>
      </c>
      <c r="I739" s="831">
        <v>1946</v>
      </c>
      <c r="J739" s="879">
        <v>22800</v>
      </c>
    </row>
    <row r="740" spans="2:10" ht="15.75" customHeight="1">
      <c r="B740" s="966" t="s">
        <v>1879</v>
      </c>
      <c r="C740" s="966"/>
      <c r="D740" s="966"/>
      <c r="E740" s="967">
        <v>5</v>
      </c>
      <c r="F740" s="968" t="s">
        <v>1880</v>
      </c>
      <c r="G740" s="967" t="s">
        <v>1263</v>
      </c>
      <c r="H740" s="830" t="s">
        <v>1881</v>
      </c>
      <c r="I740" s="831">
        <v>1947</v>
      </c>
      <c r="J740" s="879">
        <v>24000</v>
      </c>
    </row>
    <row r="741" spans="2:10" ht="15.75" customHeight="1">
      <c r="B741" s="966" t="s">
        <v>1882</v>
      </c>
      <c r="C741" s="966"/>
      <c r="D741" s="966"/>
      <c r="E741" s="967">
        <v>6</v>
      </c>
      <c r="F741" s="968" t="s">
        <v>1883</v>
      </c>
      <c r="G741" s="967" t="s">
        <v>1248</v>
      </c>
      <c r="H741" s="830" t="s">
        <v>1884</v>
      </c>
      <c r="I741" s="831">
        <v>1948</v>
      </c>
      <c r="J741" s="879">
        <v>20400</v>
      </c>
    </row>
    <row r="742" spans="2:10" ht="15.75" customHeight="1">
      <c r="B742" s="966" t="s">
        <v>1885</v>
      </c>
      <c r="C742" s="966"/>
      <c r="D742" s="966"/>
      <c r="E742" s="967">
        <v>6</v>
      </c>
      <c r="F742" s="968" t="s">
        <v>1886</v>
      </c>
      <c r="G742" s="967" t="s">
        <v>1248</v>
      </c>
      <c r="H742" s="830" t="s">
        <v>1887</v>
      </c>
      <c r="I742" s="831">
        <v>1949</v>
      </c>
      <c r="J742" s="879">
        <v>24000</v>
      </c>
    </row>
    <row r="743" spans="2:10" ht="19.5" customHeight="1">
      <c r="B743" s="954" t="s">
        <v>1888</v>
      </c>
      <c r="C743" s="954"/>
      <c r="D743" s="954"/>
      <c r="E743" s="955">
        <v>7</v>
      </c>
      <c r="F743" s="956" t="s">
        <v>1889</v>
      </c>
      <c r="G743" s="955" t="s">
        <v>1246</v>
      </c>
      <c r="H743" s="839" t="s">
        <v>1890</v>
      </c>
      <c r="I743" s="840">
        <v>1950</v>
      </c>
      <c r="J743" s="841">
        <v>31200</v>
      </c>
    </row>
    <row r="744" spans="1:11" s="785" customFormat="1" ht="19.5" customHeight="1">
      <c r="A744" s="809" t="s">
        <v>973</v>
      </c>
      <c r="B744" s="810"/>
      <c r="C744" s="811"/>
      <c r="D744" s="987"/>
      <c r="E744" s="812"/>
      <c r="F744" s="813"/>
      <c r="G744" s="812"/>
      <c r="H744" s="814"/>
      <c r="I744" s="815"/>
      <c r="J744" s="808"/>
      <c r="K744" s="784"/>
    </row>
    <row r="745" spans="2:10" ht="30.75" customHeight="1">
      <c r="B745" s="935" t="s">
        <v>973</v>
      </c>
      <c r="C745" s="935"/>
      <c r="D745" s="935"/>
      <c r="E745" s="936">
        <v>4</v>
      </c>
      <c r="F745" s="937">
        <v>202</v>
      </c>
      <c r="G745" s="936" t="s">
        <v>1086</v>
      </c>
      <c r="H745" s="867" t="s">
        <v>1891</v>
      </c>
      <c r="I745" s="868">
        <v>1824</v>
      </c>
      <c r="J745" s="938">
        <v>18720</v>
      </c>
    </row>
    <row r="746" spans="1:11" s="785" customFormat="1" ht="17.25" customHeight="1">
      <c r="A746" s="809" t="s">
        <v>975</v>
      </c>
      <c r="B746" s="810"/>
      <c r="C746" s="811"/>
      <c r="D746" s="987"/>
      <c r="E746" s="812"/>
      <c r="F746" s="813"/>
      <c r="G746" s="812"/>
      <c r="H746" s="814"/>
      <c r="I746" s="815"/>
      <c r="J746" s="808"/>
      <c r="K746" s="784"/>
    </row>
    <row r="747" spans="2:10" ht="15.75" customHeight="1">
      <c r="B747" s="935" t="s">
        <v>975</v>
      </c>
      <c r="C747" s="935"/>
      <c r="D747" s="935"/>
      <c r="E747" s="936">
        <v>5</v>
      </c>
      <c r="F747" s="937">
        <v>191</v>
      </c>
      <c r="G747" s="936" t="s">
        <v>1263</v>
      </c>
      <c r="H747" s="867" t="s">
        <v>1892</v>
      </c>
      <c r="I747" s="868">
        <v>1825</v>
      </c>
      <c r="J747" s="938">
        <v>25200</v>
      </c>
    </row>
    <row r="748" spans="1:11" s="785" customFormat="1" ht="21" customHeight="1">
      <c r="A748" s="809" t="s">
        <v>978</v>
      </c>
      <c r="B748" s="810"/>
      <c r="C748" s="811"/>
      <c r="D748" s="987"/>
      <c r="E748" s="812"/>
      <c r="F748" s="813"/>
      <c r="G748" s="812"/>
      <c r="H748" s="814"/>
      <c r="I748" s="815"/>
      <c r="J748" s="808"/>
      <c r="K748" s="784"/>
    </row>
    <row r="749" spans="2:10" ht="15.75" customHeight="1">
      <c r="B749" s="935" t="s">
        <v>978</v>
      </c>
      <c r="C749" s="935"/>
      <c r="D749" s="935"/>
      <c r="E749" s="936">
        <v>7</v>
      </c>
      <c r="F749" s="937">
        <v>204</v>
      </c>
      <c r="G749" s="936" t="s">
        <v>1246</v>
      </c>
      <c r="H749" s="867" t="s">
        <v>1893</v>
      </c>
      <c r="I749" s="868">
        <v>1826</v>
      </c>
      <c r="J749" s="938">
        <v>5280</v>
      </c>
    </row>
    <row r="750" spans="1:11" s="785" customFormat="1" ht="25.5" customHeight="1">
      <c r="A750" s="801" t="s">
        <v>1894</v>
      </c>
      <c r="B750" s="810"/>
      <c r="C750" s="811"/>
      <c r="D750" s="987"/>
      <c r="E750" s="812"/>
      <c r="F750" s="813"/>
      <c r="G750" s="812"/>
      <c r="H750" s="814"/>
      <c r="I750" s="815"/>
      <c r="J750" s="808"/>
      <c r="K750" s="784"/>
    </row>
    <row r="751" spans="1:11" s="785" customFormat="1" ht="21" customHeight="1">
      <c r="A751" s="809" t="s">
        <v>1895</v>
      </c>
      <c r="B751" s="810"/>
      <c r="C751" s="990"/>
      <c r="D751" s="990"/>
      <c r="E751" s="1119"/>
      <c r="F751" s="1120"/>
      <c r="G751" s="1119"/>
      <c r="H751" s="1121"/>
      <c r="I751" s="1119"/>
      <c r="J751" s="808"/>
      <c r="K751" s="784"/>
    </row>
    <row r="752" spans="1:11" s="785" customFormat="1" ht="25.5" customHeight="1">
      <c r="A752" s="801"/>
      <c r="B752" s="935" t="s">
        <v>1896</v>
      </c>
      <c r="C752" s="935"/>
      <c r="D752" s="935"/>
      <c r="E752" s="936">
        <v>7</v>
      </c>
      <c r="F752" s="937" t="s">
        <v>1897</v>
      </c>
      <c r="G752" s="936" t="s">
        <v>1246</v>
      </c>
      <c r="H752" s="867" t="s">
        <v>1898</v>
      </c>
      <c r="I752" s="868">
        <v>1840</v>
      </c>
      <c r="J752" s="938">
        <v>16500</v>
      </c>
      <c r="K752" s="784"/>
    </row>
    <row r="753" spans="1:11" s="785" customFormat="1" ht="21" customHeight="1">
      <c r="A753" s="809" t="s">
        <v>1002</v>
      </c>
      <c r="B753" s="810"/>
      <c r="C753" s="811"/>
      <c r="D753" s="987"/>
      <c r="E753" s="812"/>
      <c r="F753" s="813"/>
      <c r="G753" s="812"/>
      <c r="H753" s="814"/>
      <c r="I753" s="815"/>
      <c r="J753" s="808"/>
      <c r="K753" s="784"/>
    </row>
    <row r="754" spans="2:10" ht="15.75" customHeight="1">
      <c r="B754" s="935" t="s">
        <v>1002</v>
      </c>
      <c r="C754" s="935"/>
      <c r="D754" s="935"/>
      <c r="E754" s="936">
        <v>2</v>
      </c>
      <c r="F754" s="937">
        <v>140</v>
      </c>
      <c r="G754" s="936" t="s">
        <v>1117</v>
      </c>
      <c r="H754" s="867" t="s">
        <v>1899</v>
      </c>
      <c r="I754" s="868">
        <v>1841</v>
      </c>
      <c r="J754" s="938">
        <v>20790</v>
      </c>
    </row>
    <row r="755" spans="1:11" s="785" customFormat="1" ht="21" customHeight="1">
      <c r="A755" s="809" t="s">
        <v>1900</v>
      </c>
      <c r="B755" s="810"/>
      <c r="C755" s="811"/>
      <c r="D755" s="987"/>
      <c r="E755" s="812"/>
      <c r="F755" s="813"/>
      <c r="G755" s="812"/>
      <c r="H755" s="814"/>
      <c r="I755" s="815"/>
      <c r="J755" s="808"/>
      <c r="K755" s="784"/>
    </row>
    <row r="756" spans="2:10" ht="15.75" customHeight="1">
      <c r="B756" s="935" t="s">
        <v>1900</v>
      </c>
      <c r="C756" s="935"/>
      <c r="D756" s="935"/>
      <c r="E756" s="936">
        <v>6</v>
      </c>
      <c r="F756" s="937" t="s">
        <v>1005</v>
      </c>
      <c r="G756" s="936" t="s">
        <v>1248</v>
      </c>
      <c r="H756" s="867" t="s">
        <v>1901</v>
      </c>
      <c r="I756" s="868">
        <v>1842</v>
      </c>
      <c r="J756" s="938">
        <v>7920</v>
      </c>
    </row>
    <row r="757" spans="1:11" s="785" customFormat="1" ht="21" customHeight="1">
      <c r="A757" s="809" t="s">
        <v>1007</v>
      </c>
      <c r="B757" s="810"/>
      <c r="C757" s="811"/>
      <c r="D757" s="987"/>
      <c r="E757" s="812"/>
      <c r="F757" s="813"/>
      <c r="G757" s="812"/>
      <c r="H757" s="814"/>
      <c r="I757" s="815"/>
      <c r="J757" s="808"/>
      <c r="K757" s="784"/>
    </row>
    <row r="758" spans="2:10" ht="15.75" customHeight="1">
      <c r="B758" s="963" t="s">
        <v>1008</v>
      </c>
      <c r="C758" s="963"/>
      <c r="D758" s="963"/>
      <c r="E758" s="964">
        <v>6</v>
      </c>
      <c r="F758" s="888">
        <v>203</v>
      </c>
      <c r="G758" s="964" t="s">
        <v>1248</v>
      </c>
      <c r="H758" s="821" t="s">
        <v>1801</v>
      </c>
      <c r="I758" s="822">
        <v>1843</v>
      </c>
      <c r="J758" s="878">
        <v>10560</v>
      </c>
    </row>
    <row r="759" spans="2:10" ht="15.75" customHeight="1">
      <c r="B759" s="954" t="s">
        <v>1010</v>
      </c>
      <c r="C759" s="954"/>
      <c r="D759" s="954"/>
      <c r="E759" s="955">
        <v>6</v>
      </c>
      <c r="F759" s="956">
        <v>283</v>
      </c>
      <c r="G759" s="955" t="s">
        <v>1248</v>
      </c>
      <c r="H759" s="839" t="s">
        <v>1801</v>
      </c>
      <c r="I759" s="840">
        <v>1843</v>
      </c>
      <c r="J759" s="841">
        <v>10560</v>
      </c>
    </row>
    <row r="760" spans="1:11" s="785" customFormat="1" ht="21" customHeight="1">
      <c r="A760" s="809" t="s">
        <v>1011</v>
      </c>
      <c r="B760" s="810"/>
      <c r="C760" s="811"/>
      <c r="D760" s="987"/>
      <c r="E760" s="812"/>
      <c r="F760" s="813"/>
      <c r="G760" s="812"/>
      <c r="H760" s="814"/>
      <c r="I760" s="815"/>
      <c r="J760" s="808"/>
      <c r="K760" s="784"/>
    </row>
    <row r="761" spans="2:10" ht="15.75" customHeight="1">
      <c r="B761" s="963" t="s">
        <v>1011</v>
      </c>
      <c r="C761" s="963"/>
      <c r="D761" s="963"/>
      <c r="E761" s="964">
        <v>6</v>
      </c>
      <c r="F761" s="888">
        <v>201</v>
      </c>
      <c r="G761" s="964" t="s">
        <v>1248</v>
      </c>
      <c r="H761" s="821" t="s">
        <v>1902</v>
      </c>
      <c r="I761" s="822">
        <v>1844</v>
      </c>
      <c r="J761" s="878">
        <v>7920</v>
      </c>
    </row>
    <row r="762" spans="2:10" ht="15.75" customHeight="1">
      <c r="B762" s="966" t="s">
        <v>1013</v>
      </c>
      <c r="C762" s="966"/>
      <c r="D762" s="966"/>
      <c r="E762" s="967">
        <v>6</v>
      </c>
      <c r="F762" s="968">
        <v>421</v>
      </c>
      <c r="G762" s="967" t="s">
        <v>1248</v>
      </c>
      <c r="H762" s="830" t="s">
        <v>1902</v>
      </c>
      <c r="I762" s="831">
        <v>1844</v>
      </c>
      <c r="J762" s="879">
        <v>7920</v>
      </c>
    </row>
    <row r="763" spans="2:10" ht="24" customHeight="1">
      <c r="B763" s="966" t="s">
        <v>1903</v>
      </c>
      <c r="C763" s="966"/>
      <c r="D763" s="966"/>
      <c r="E763" s="967">
        <v>5</v>
      </c>
      <c r="F763" s="968" t="s">
        <v>1904</v>
      </c>
      <c r="G763" s="967" t="s">
        <v>1263</v>
      </c>
      <c r="H763" s="830" t="s">
        <v>1905</v>
      </c>
      <c r="I763" s="831">
        <v>1845</v>
      </c>
      <c r="J763" s="879">
        <v>23400</v>
      </c>
    </row>
    <row r="764" spans="2:10" ht="33.75" customHeight="1">
      <c r="B764" s="954" t="s">
        <v>1906</v>
      </c>
      <c r="C764" s="954"/>
      <c r="D764" s="954"/>
      <c r="E764" s="955">
        <v>5</v>
      </c>
      <c r="F764" s="956" t="s">
        <v>1907</v>
      </c>
      <c r="G764" s="955" t="s">
        <v>1263</v>
      </c>
      <c r="H764" s="839" t="s">
        <v>1908</v>
      </c>
      <c r="I764" s="840">
        <v>1862</v>
      </c>
      <c r="J764" s="841">
        <v>18000</v>
      </c>
    </row>
    <row r="765" spans="1:11" s="785" customFormat="1" ht="21" customHeight="1">
      <c r="A765" s="809" t="s">
        <v>1014</v>
      </c>
      <c r="B765" s="810"/>
      <c r="C765" s="811"/>
      <c r="D765" s="987"/>
      <c r="E765" s="812"/>
      <c r="F765" s="813"/>
      <c r="G765" s="812"/>
      <c r="H765" s="814"/>
      <c r="I765" s="815"/>
      <c r="J765" s="808"/>
      <c r="K765" s="784"/>
    </row>
    <row r="766" spans="2:10" ht="20.25" customHeight="1">
      <c r="B766" s="935" t="s">
        <v>1014</v>
      </c>
      <c r="C766" s="935"/>
      <c r="D766" s="935"/>
      <c r="E766" s="936">
        <v>4</v>
      </c>
      <c r="F766" s="937">
        <v>900</v>
      </c>
      <c r="G766" s="936" t="s">
        <v>1086</v>
      </c>
      <c r="H766" s="867" t="s">
        <v>1909</v>
      </c>
      <c r="I766" s="868">
        <v>1846</v>
      </c>
      <c r="J766" s="938">
        <v>15600</v>
      </c>
    </row>
    <row r="767" spans="1:11" s="785" customFormat="1" ht="21" customHeight="1">
      <c r="A767" s="809" t="s">
        <v>1016</v>
      </c>
      <c r="B767" s="1122"/>
      <c r="C767" s="811"/>
      <c r="D767" s="987"/>
      <c r="E767" s="812"/>
      <c r="F767" s="813"/>
      <c r="G767" s="812"/>
      <c r="H767" s="814"/>
      <c r="I767" s="815"/>
      <c r="J767" s="808"/>
      <c r="K767" s="784"/>
    </row>
    <row r="768" spans="1:11" s="785" customFormat="1" ht="15.75" customHeight="1">
      <c r="A768" s="809"/>
      <c r="B768" s="963" t="s">
        <v>1910</v>
      </c>
      <c r="C768" s="963"/>
      <c r="D768" s="963"/>
      <c r="E768" s="964">
        <v>7</v>
      </c>
      <c r="F768" s="888" t="s">
        <v>1911</v>
      </c>
      <c r="G768" s="964" t="s">
        <v>1246</v>
      </c>
      <c r="H768" s="821" t="s">
        <v>1912</v>
      </c>
      <c r="I768" s="822">
        <v>1847</v>
      </c>
      <c r="J768" s="878">
        <v>14400</v>
      </c>
      <c r="K768" s="784"/>
    </row>
    <row r="769" spans="2:10" ht="15.75" customHeight="1">
      <c r="B769" s="966" t="s">
        <v>1016</v>
      </c>
      <c r="C769" s="966"/>
      <c r="D769" s="966"/>
      <c r="E769" s="967">
        <v>7</v>
      </c>
      <c r="F769" s="968">
        <v>210</v>
      </c>
      <c r="G769" s="967" t="s">
        <v>1246</v>
      </c>
      <c r="H769" s="830" t="s">
        <v>1913</v>
      </c>
      <c r="I769" s="831">
        <v>1848</v>
      </c>
      <c r="J769" s="879">
        <v>14400</v>
      </c>
    </row>
    <row r="770" spans="2:10" ht="33.75" customHeight="1">
      <c r="B770" s="954" t="s">
        <v>1018</v>
      </c>
      <c r="C770" s="954"/>
      <c r="D770" s="954"/>
      <c r="E770" s="955">
        <v>4</v>
      </c>
      <c r="F770" s="956">
        <v>228</v>
      </c>
      <c r="G770" s="955" t="s">
        <v>1086</v>
      </c>
      <c r="H770" s="839" t="s">
        <v>1236</v>
      </c>
      <c r="I770" s="840">
        <v>1849</v>
      </c>
      <c r="J770" s="841">
        <v>14400</v>
      </c>
    </row>
    <row r="771" spans="1:11" s="785" customFormat="1" ht="21" customHeight="1">
      <c r="A771" s="809" t="s">
        <v>1020</v>
      </c>
      <c r="B771" s="810"/>
      <c r="C771" s="811"/>
      <c r="D771" s="987"/>
      <c r="E771" s="812"/>
      <c r="F771" s="813"/>
      <c r="G771" s="812"/>
      <c r="H771" s="814"/>
      <c r="I771" s="815"/>
      <c r="J771" s="808"/>
      <c r="K771" s="784"/>
    </row>
    <row r="772" spans="2:10" ht="15.75" customHeight="1">
      <c r="B772" s="935" t="s">
        <v>1020</v>
      </c>
      <c r="C772" s="935"/>
      <c r="D772" s="935"/>
      <c r="E772" s="936">
        <v>7</v>
      </c>
      <c r="F772" s="937">
        <v>245</v>
      </c>
      <c r="G772" s="936" t="s">
        <v>1246</v>
      </c>
      <c r="H772" s="867" t="s">
        <v>1675</v>
      </c>
      <c r="I772" s="868">
        <v>1850</v>
      </c>
      <c r="J772" s="938">
        <v>10560</v>
      </c>
    </row>
    <row r="773" spans="2:10" ht="15.75" customHeight="1">
      <c r="B773" s="935" t="s">
        <v>1022</v>
      </c>
      <c r="C773" s="935"/>
      <c r="D773" s="935"/>
      <c r="E773" s="936">
        <v>7</v>
      </c>
      <c r="F773" s="937">
        <v>246</v>
      </c>
      <c r="G773" s="936" t="s">
        <v>1246</v>
      </c>
      <c r="H773" s="867" t="s">
        <v>1675</v>
      </c>
      <c r="I773" s="868">
        <v>1850</v>
      </c>
      <c r="J773" s="938">
        <v>10560</v>
      </c>
    </row>
    <row r="774" spans="1:11" s="785" customFormat="1" ht="21" customHeight="1">
      <c r="A774" s="809" t="s">
        <v>1025</v>
      </c>
      <c r="B774" s="810"/>
      <c r="C774" s="811"/>
      <c r="D774" s="987"/>
      <c r="E774" s="812"/>
      <c r="F774" s="813"/>
      <c r="G774" s="812"/>
      <c r="H774" s="814"/>
      <c r="I774" s="815"/>
      <c r="J774" s="808"/>
      <c r="K774" s="784"/>
    </row>
    <row r="775" spans="2:10" ht="15.75" customHeight="1">
      <c r="B775" s="963" t="s">
        <v>1023</v>
      </c>
      <c r="C775" s="963"/>
      <c r="D775" s="963"/>
      <c r="E775" s="964">
        <v>5</v>
      </c>
      <c r="F775" s="888" t="s">
        <v>1024</v>
      </c>
      <c r="G775" s="964" t="s">
        <v>1263</v>
      </c>
      <c r="H775" s="821" t="s">
        <v>1914</v>
      </c>
      <c r="I775" s="822">
        <v>1851</v>
      </c>
      <c r="J775" s="878">
        <v>10800</v>
      </c>
    </row>
    <row r="776" spans="2:10" ht="31.5" customHeight="1">
      <c r="B776" s="895" t="s">
        <v>1915</v>
      </c>
      <c r="C776" s="895"/>
      <c r="D776" s="895"/>
      <c r="E776" s="967">
        <v>5</v>
      </c>
      <c r="F776" s="968" t="s">
        <v>1916</v>
      </c>
      <c r="G776" s="967" t="s">
        <v>1263</v>
      </c>
      <c r="H776" s="830" t="s">
        <v>1717</v>
      </c>
      <c r="I776" s="831">
        <v>1859</v>
      </c>
      <c r="J776" s="879">
        <v>9240</v>
      </c>
    </row>
    <row r="777" spans="2:10" ht="31.5" customHeight="1">
      <c r="B777" s="895" t="s">
        <v>1917</v>
      </c>
      <c r="C777" s="895"/>
      <c r="D777" s="895"/>
      <c r="E777" s="1123">
        <v>5</v>
      </c>
      <c r="F777" s="1124" t="s">
        <v>1918</v>
      </c>
      <c r="G777" s="1123" t="s">
        <v>1263</v>
      </c>
      <c r="H777" s="1125" t="s">
        <v>1717</v>
      </c>
      <c r="I777" s="1116">
        <v>1864</v>
      </c>
      <c r="J777" s="879">
        <v>30000</v>
      </c>
    </row>
    <row r="778" spans="2:10" ht="31.5" customHeight="1">
      <c r="B778" s="971" t="s">
        <v>1919</v>
      </c>
      <c r="C778" s="971"/>
      <c r="D778" s="971"/>
      <c r="E778" s="1126">
        <v>5</v>
      </c>
      <c r="F778" s="1127" t="s">
        <v>1920</v>
      </c>
      <c r="G778" s="1126" t="s">
        <v>1263</v>
      </c>
      <c r="H778" s="1128" t="s">
        <v>1717</v>
      </c>
      <c r="I778" s="1129">
        <v>1865</v>
      </c>
      <c r="J778" s="841">
        <v>18000</v>
      </c>
    </row>
    <row r="779" spans="1:11" s="785" customFormat="1" ht="21" customHeight="1">
      <c r="A779" s="809" t="s">
        <v>1028</v>
      </c>
      <c r="B779" s="783"/>
      <c r="C779" s="958"/>
      <c r="D779" s="1130"/>
      <c r="E779" s="959"/>
      <c r="F779" s="960"/>
      <c r="G779" s="959"/>
      <c r="H779" s="961"/>
      <c r="I779" s="962"/>
      <c r="J779" s="808"/>
      <c r="K779" s="784"/>
    </row>
    <row r="780" spans="2:10" ht="23.25" customHeight="1">
      <c r="B780" s="939" t="s">
        <v>1028</v>
      </c>
      <c r="C780" s="939"/>
      <c r="D780" s="939"/>
      <c r="E780" s="940">
        <v>5</v>
      </c>
      <c r="F780" s="941">
        <v>194</v>
      </c>
      <c r="G780" s="940" t="s">
        <v>1246</v>
      </c>
      <c r="H780" s="942" t="s">
        <v>1921</v>
      </c>
      <c r="I780" s="943">
        <v>1852</v>
      </c>
      <c r="J780" s="938">
        <v>6000</v>
      </c>
    </row>
    <row r="781" spans="1:11" s="785" customFormat="1" ht="21" customHeight="1">
      <c r="A781" s="809" t="s">
        <v>1030</v>
      </c>
      <c r="B781" s="870"/>
      <c r="C781" s="1131"/>
      <c r="D781" s="1132"/>
      <c r="E781" s="873"/>
      <c r="F781" s="874"/>
      <c r="G781" s="873"/>
      <c r="H781" s="875"/>
      <c r="I781" s="876"/>
      <c r="J781" s="808"/>
      <c r="K781" s="784"/>
    </row>
    <row r="782" spans="2:10" ht="18.75" customHeight="1">
      <c r="B782" s="935" t="s">
        <v>1030</v>
      </c>
      <c r="C782" s="935"/>
      <c r="D782" s="935"/>
      <c r="E782" s="936">
        <v>7</v>
      </c>
      <c r="F782" s="937">
        <v>219</v>
      </c>
      <c r="G782" s="936" t="s">
        <v>1246</v>
      </c>
      <c r="H782" s="867" t="s">
        <v>1675</v>
      </c>
      <c r="I782" s="868">
        <v>1853</v>
      </c>
      <c r="J782" s="938">
        <v>6600</v>
      </c>
    </row>
    <row r="783" spans="1:11" s="785" customFormat="1" ht="21" customHeight="1">
      <c r="A783" s="809" t="s">
        <v>1922</v>
      </c>
      <c r="B783" s="810"/>
      <c r="C783" s="811"/>
      <c r="D783" s="987"/>
      <c r="E783" s="812"/>
      <c r="F783" s="813"/>
      <c r="G783" s="812"/>
      <c r="H783" s="814"/>
      <c r="I783" s="815"/>
      <c r="J783" s="808"/>
      <c r="K783" s="784"/>
    </row>
    <row r="784" spans="2:10" ht="17.25" customHeight="1">
      <c r="B784" s="963" t="s">
        <v>1035</v>
      </c>
      <c r="C784" s="963"/>
      <c r="D784" s="963"/>
      <c r="E784" s="964">
        <v>6</v>
      </c>
      <c r="F784" s="888">
        <v>229</v>
      </c>
      <c r="G784" s="964" t="s">
        <v>1248</v>
      </c>
      <c r="H784" s="821" t="s">
        <v>1923</v>
      </c>
      <c r="I784" s="822">
        <v>1854</v>
      </c>
      <c r="J784" s="878">
        <v>7200</v>
      </c>
    </row>
    <row r="785" spans="2:10" ht="18.75" customHeight="1">
      <c r="B785" s="954" t="s">
        <v>1033</v>
      </c>
      <c r="C785" s="954"/>
      <c r="D785" s="954"/>
      <c r="E785" s="955">
        <v>6</v>
      </c>
      <c r="F785" s="956">
        <v>220</v>
      </c>
      <c r="G785" s="955" t="s">
        <v>1248</v>
      </c>
      <c r="H785" s="839" t="s">
        <v>1923</v>
      </c>
      <c r="I785" s="840">
        <v>1854</v>
      </c>
      <c r="J785" s="841">
        <v>7200</v>
      </c>
    </row>
    <row r="786" spans="1:11" s="785" customFormat="1" ht="21" customHeight="1">
      <c r="A786" s="809" t="s">
        <v>1036</v>
      </c>
      <c r="B786" s="810"/>
      <c r="C786" s="811"/>
      <c r="D786" s="987"/>
      <c r="E786" s="812"/>
      <c r="F786" s="813"/>
      <c r="G786" s="812"/>
      <c r="H786" s="814"/>
      <c r="I786" s="815"/>
      <c r="J786" s="808"/>
      <c r="K786" s="784"/>
    </row>
    <row r="787" spans="2:10" ht="18" customHeight="1">
      <c r="B787" s="935" t="s">
        <v>1036</v>
      </c>
      <c r="C787" s="935"/>
      <c r="D787" s="935"/>
      <c r="E787" s="936">
        <v>5</v>
      </c>
      <c r="F787" s="937">
        <v>227</v>
      </c>
      <c r="G787" s="936" t="s">
        <v>1263</v>
      </c>
      <c r="H787" s="867" t="s">
        <v>1275</v>
      </c>
      <c r="I787" s="868">
        <v>1855</v>
      </c>
      <c r="J787" s="938">
        <v>10560</v>
      </c>
    </row>
    <row r="788" spans="1:11" s="785" customFormat="1" ht="21" customHeight="1">
      <c r="A788" s="809" t="s">
        <v>1037</v>
      </c>
      <c r="B788" s="810"/>
      <c r="C788" s="811"/>
      <c r="D788" s="987"/>
      <c r="E788" s="812"/>
      <c r="F788" s="813"/>
      <c r="G788" s="812"/>
      <c r="H788" s="814"/>
      <c r="I788" s="815"/>
      <c r="J788" s="808"/>
      <c r="K788" s="784"/>
    </row>
    <row r="789" spans="2:10" ht="20.25" customHeight="1">
      <c r="B789" s="935" t="s">
        <v>1037</v>
      </c>
      <c r="C789" s="935"/>
      <c r="D789" s="935"/>
      <c r="E789" s="936">
        <v>4</v>
      </c>
      <c r="F789" s="937">
        <v>168</v>
      </c>
      <c r="G789" s="936" t="s">
        <v>1086</v>
      </c>
      <c r="H789" s="867" t="s">
        <v>1924</v>
      </c>
      <c r="I789" s="868">
        <v>1856</v>
      </c>
      <c r="J789" s="938">
        <v>10560</v>
      </c>
    </row>
    <row r="790" spans="1:11" s="785" customFormat="1" ht="21" customHeight="1">
      <c r="A790" s="809" t="s">
        <v>1925</v>
      </c>
      <c r="B790" s="810"/>
      <c r="C790" s="811"/>
      <c r="D790" s="987"/>
      <c r="E790" s="812"/>
      <c r="F790" s="813"/>
      <c r="G790" s="812"/>
      <c r="H790" s="814"/>
      <c r="I790" s="815"/>
      <c r="J790" s="808"/>
      <c r="K790" s="784"/>
    </row>
    <row r="791" spans="2:10" ht="19.5" customHeight="1">
      <c r="B791" s="963" t="s">
        <v>1044</v>
      </c>
      <c r="C791" s="963"/>
      <c r="D791" s="963"/>
      <c r="E791" s="964">
        <v>5</v>
      </c>
      <c r="F791" s="888" t="s">
        <v>1043</v>
      </c>
      <c r="G791" s="964" t="s">
        <v>1263</v>
      </c>
      <c r="H791" s="821" t="s">
        <v>1275</v>
      </c>
      <c r="I791" s="822">
        <v>1857</v>
      </c>
      <c r="J791" s="878">
        <v>7260</v>
      </c>
    </row>
    <row r="792" spans="2:10" ht="18.75" customHeight="1">
      <c r="B792" s="966" t="s">
        <v>1047</v>
      </c>
      <c r="C792" s="966"/>
      <c r="D792" s="966"/>
      <c r="E792" s="967">
        <v>4</v>
      </c>
      <c r="F792" s="968">
        <v>177</v>
      </c>
      <c r="G792" s="967" t="s">
        <v>1086</v>
      </c>
      <c r="H792" s="830" t="s">
        <v>1236</v>
      </c>
      <c r="I792" s="831">
        <v>1858</v>
      </c>
      <c r="J792" s="879">
        <v>9900</v>
      </c>
    </row>
    <row r="793" spans="2:10" ht="18.75" customHeight="1">
      <c r="B793" s="971" t="s">
        <v>1926</v>
      </c>
      <c r="C793" s="971"/>
      <c r="D793" s="971"/>
      <c r="E793" s="955">
        <v>7</v>
      </c>
      <c r="F793" s="956" t="s">
        <v>1927</v>
      </c>
      <c r="G793" s="955" t="s">
        <v>1246</v>
      </c>
      <c r="H793" s="839" t="s">
        <v>1928</v>
      </c>
      <c r="I793" s="840">
        <v>1863</v>
      </c>
      <c r="J793" s="841">
        <v>3000</v>
      </c>
    </row>
    <row r="794" spans="1:11" s="785" customFormat="1" ht="21" customHeight="1">
      <c r="A794" s="809" t="s">
        <v>1929</v>
      </c>
      <c r="B794" s="810"/>
      <c r="C794" s="811"/>
      <c r="D794" s="987"/>
      <c r="E794" s="812"/>
      <c r="F794" s="813"/>
      <c r="G794" s="812"/>
      <c r="H794" s="814"/>
      <c r="I794" s="815"/>
      <c r="J794" s="808"/>
      <c r="K794" s="784"/>
    </row>
    <row r="795" spans="2:10" ht="18.75" customHeight="1">
      <c r="B795" s="963" t="s">
        <v>1929</v>
      </c>
      <c r="C795" s="963"/>
      <c r="D795" s="963"/>
      <c r="E795" s="964">
        <v>4</v>
      </c>
      <c r="F795" s="888" t="s">
        <v>1930</v>
      </c>
      <c r="G795" s="964" t="s">
        <v>1086</v>
      </c>
      <c r="H795" s="821" t="s">
        <v>1236</v>
      </c>
      <c r="I795" s="822">
        <v>1860</v>
      </c>
      <c r="J795" s="878">
        <v>27720</v>
      </c>
    </row>
    <row r="796" spans="2:10" ht="20.25" customHeight="1">
      <c r="B796" s="966" t="s">
        <v>1931</v>
      </c>
      <c r="C796" s="966"/>
      <c r="D796" s="966"/>
      <c r="E796" s="967">
        <v>6</v>
      </c>
      <c r="F796" s="968" t="s">
        <v>1932</v>
      </c>
      <c r="G796" s="967" t="s">
        <v>1933</v>
      </c>
      <c r="H796" s="830" t="s">
        <v>1327</v>
      </c>
      <c r="I796" s="831">
        <v>1861</v>
      </c>
      <c r="J796" s="879">
        <v>8580</v>
      </c>
    </row>
    <row r="797" spans="2:10" ht="20.25" customHeight="1">
      <c r="B797" s="954" t="s">
        <v>1934</v>
      </c>
      <c r="C797" s="954"/>
      <c r="D797" s="954"/>
      <c r="E797" s="955">
        <v>7</v>
      </c>
      <c r="F797" s="956" t="s">
        <v>1935</v>
      </c>
      <c r="G797" s="955" t="s">
        <v>1936</v>
      </c>
      <c r="H797" s="839" t="s">
        <v>1675</v>
      </c>
      <c r="I797" s="840">
        <v>1870</v>
      </c>
      <c r="J797" s="841">
        <v>3960</v>
      </c>
    </row>
    <row r="798" spans="1:10" ht="21" customHeight="1">
      <c r="A798" s="809" t="s">
        <v>1937</v>
      </c>
      <c r="B798" s="810"/>
      <c r="C798" s="1133"/>
      <c r="D798" s="1134"/>
      <c r="E798" s="1068"/>
      <c r="F798" s="813"/>
      <c r="G798" s="1068"/>
      <c r="H798" s="1135"/>
      <c r="I798" s="1136"/>
      <c r="J798" s="1137"/>
    </row>
    <row r="799" spans="2:10" ht="15.75" customHeight="1">
      <c r="B799" s="889" t="s">
        <v>1938</v>
      </c>
      <c r="C799" s="1089" t="s">
        <v>1939</v>
      </c>
      <c r="D799" s="1089"/>
      <c r="E799" s="964">
        <v>7</v>
      </c>
      <c r="F799" s="888" t="s">
        <v>1940</v>
      </c>
      <c r="G799" s="964" t="s">
        <v>1246</v>
      </c>
      <c r="H799" s="821" t="s">
        <v>1675</v>
      </c>
      <c r="I799" s="822">
        <v>1880</v>
      </c>
      <c r="J799" s="878">
        <v>4620</v>
      </c>
    </row>
    <row r="800" spans="2:10" ht="15.75" customHeight="1">
      <c r="B800" s="889"/>
      <c r="C800" s="1138" t="s">
        <v>1941</v>
      </c>
      <c r="D800" s="1138"/>
      <c r="E800" s="967">
        <v>7</v>
      </c>
      <c r="F800" s="968" t="s">
        <v>1942</v>
      </c>
      <c r="G800" s="967" t="s">
        <v>1246</v>
      </c>
      <c r="H800" s="830" t="s">
        <v>1675</v>
      </c>
      <c r="I800" s="831">
        <v>1881</v>
      </c>
      <c r="J800" s="879">
        <v>4890</v>
      </c>
    </row>
    <row r="801" spans="2:10" ht="16.5" customHeight="1">
      <c r="B801" s="895" t="s">
        <v>1943</v>
      </c>
      <c r="C801" s="1138" t="s">
        <v>1939</v>
      </c>
      <c r="D801" s="1138"/>
      <c r="E801" s="967">
        <v>7</v>
      </c>
      <c r="F801" s="968" t="s">
        <v>1944</v>
      </c>
      <c r="G801" s="967" t="s">
        <v>1246</v>
      </c>
      <c r="H801" s="830" t="s">
        <v>1675</v>
      </c>
      <c r="I801" s="831">
        <v>1882</v>
      </c>
      <c r="J801" s="879">
        <v>7920</v>
      </c>
    </row>
    <row r="802" spans="2:10" ht="16.5" customHeight="1">
      <c r="B802" s="895"/>
      <c r="C802" s="1138" t="s">
        <v>1941</v>
      </c>
      <c r="D802" s="1138"/>
      <c r="E802" s="967">
        <v>7</v>
      </c>
      <c r="F802" s="968" t="s">
        <v>1945</v>
      </c>
      <c r="G802" s="967" t="s">
        <v>1246</v>
      </c>
      <c r="H802" s="830" t="s">
        <v>1675</v>
      </c>
      <c r="I802" s="831">
        <v>1883</v>
      </c>
      <c r="J802" s="879">
        <v>13920</v>
      </c>
    </row>
    <row r="803" spans="1:11" s="785" customFormat="1" ht="15.75" customHeight="1">
      <c r="A803" s="809"/>
      <c r="B803" s="895" t="s">
        <v>1946</v>
      </c>
      <c r="C803" s="1138" t="s">
        <v>1939</v>
      </c>
      <c r="D803" s="1138"/>
      <c r="E803" s="967">
        <v>7</v>
      </c>
      <c r="F803" s="968" t="s">
        <v>1947</v>
      </c>
      <c r="G803" s="967" t="s">
        <v>1246</v>
      </c>
      <c r="H803" s="830" t="s">
        <v>1948</v>
      </c>
      <c r="I803" s="831">
        <v>1884</v>
      </c>
      <c r="J803" s="879">
        <v>6600</v>
      </c>
      <c r="K803" s="784"/>
    </row>
    <row r="804" spans="1:10" ht="15.75" customHeight="1">
      <c r="A804" s="809"/>
      <c r="B804" s="895"/>
      <c r="C804" s="1138" t="s">
        <v>1941</v>
      </c>
      <c r="D804" s="1138"/>
      <c r="E804" s="967">
        <v>7</v>
      </c>
      <c r="F804" s="968" t="s">
        <v>1949</v>
      </c>
      <c r="G804" s="967" t="s">
        <v>1246</v>
      </c>
      <c r="H804" s="830" t="s">
        <v>1948</v>
      </c>
      <c r="I804" s="831">
        <v>1885</v>
      </c>
      <c r="J804" s="879">
        <v>9240</v>
      </c>
    </row>
    <row r="805" spans="1:10" ht="19.5" customHeight="1">
      <c r="A805" s="809"/>
      <c r="B805" s="966" t="s">
        <v>1950</v>
      </c>
      <c r="C805" s="966"/>
      <c r="D805" s="966"/>
      <c r="E805" s="967">
        <v>4</v>
      </c>
      <c r="F805" s="968" t="s">
        <v>1951</v>
      </c>
      <c r="G805" s="967" t="s">
        <v>1086</v>
      </c>
      <c r="H805" s="830" t="s">
        <v>1952</v>
      </c>
      <c r="I805" s="831">
        <v>1886</v>
      </c>
      <c r="J805" s="879">
        <v>14520</v>
      </c>
    </row>
    <row r="806" spans="2:10" ht="17.25" customHeight="1">
      <c r="B806" s="966" t="s">
        <v>1953</v>
      </c>
      <c r="C806" s="966"/>
      <c r="D806" s="966"/>
      <c r="E806" s="828">
        <v>7</v>
      </c>
      <c r="F806" s="829" t="s">
        <v>1954</v>
      </c>
      <c r="G806" s="828" t="s">
        <v>1246</v>
      </c>
      <c r="H806" s="830" t="s">
        <v>1955</v>
      </c>
      <c r="I806" s="831">
        <v>1887</v>
      </c>
      <c r="J806" s="879">
        <v>5940</v>
      </c>
    </row>
    <row r="807" spans="2:10" ht="20.25" customHeight="1">
      <c r="B807" s="895" t="s">
        <v>1956</v>
      </c>
      <c r="C807" s="895"/>
      <c r="D807" s="895"/>
      <c r="E807" s="828">
        <v>7</v>
      </c>
      <c r="F807" s="829" t="s">
        <v>1957</v>
      </c>
      <c r="G807" s="828" t="s">
        <v>1246</v>
      </c>
      <c r="H807" s="830" t="s">
        <v>1958</v>
      </c>
      <c r="I807" s="831">
        <v>1888</v>
      </c>
      <c r="J807" s="879">
        <v>13200</v>
      </c>
    </row>
    <row r="808" spans="2:10" ht="18" customHeight="1">
      <c r="B808" s="1139" t="s">
        <v>1959</v>
      </c>
      <c r="C808" s="1139"/>
      <c r="D808" s="1139"/>
      <c r="E808" s="828">
        <v>7</v>
      </c>
      <c r="F808" s="829" t="s">
        <v>1960</v>
      </c>
      <c r="G808" s="828" t="s">
        <v>1246</v>
      </c>
      <c r="H808" s="830" t="s">
        <v>1961</v>
      </c>
      <c r="I808" s="831">
        <v>1889</v>
      </c>
      <c r="J808" s="879">
        <v>13200</v>
      </c>
    </row>
    <row r="809" spans="1:11" s="785" customFormat="1" ht="18.75" customHeight="1">
      <c r="A809" s="763"/>
      <c r="B809" s="966" t="s">
        <v>1962</v>
      </c>
      <c r="C809" s="966"/>
      <c r="D809" s="966"/>
      <c r="E809" s="828">
        <v>7</v>
      </c>
      <c r="F809" s="829" t="s">
        <v>1963</v>
      </c>
      <c r="G809" s="828" t="s">
        <v>1246</v>
      </c>
      <c r="H809" s="831" t="s">
        <v>1964</v>
      </c>
      <c r="I809" s="831">
        <v>1890</v>
      </c>
      <c r="J809" s="879">
        <v>13200</v>
      </c>
      <c r="K809" s="784"/>
    </row>
    <row r="810" spans="2:10" ht="15.75" customHeight="1">
      <c r="B810" s="971" t="s">
        <v>1965</v>
      </c>
      <c r="C810" s="1140" t="s">
        <v>1939</v>
      </c>
      <c r="D810" s="1140"/>
      <c r="E810" s="945">
        <v>7</v>
      </c>
      <c r="F810" s="946" t="s">
        <v>1966</v>
      </c>
      <c r="G810" s="945" t="s">
        <v>1246</v>
      </c>
      <c r="H810" s="847" t="s">
        <v>1675</v>
      </c>
      <c r="I810" s="943">
        <v>1891</v>
      </c>
      <c r="J810" s="879">
        <v>3840</v>
      </c>
    </row>
    <row r="811" spans="1:11" s="785" customFormat="1" ht="15.75" customHeight="1">
      <c r="A811" s="763"/>
      <c r="B811" s="971"/>
      <c r="C811" s="826" t="s">
        <v>1941</v>
      </c>
      <c r="D811" s="826"/>
      <c r="E811" s="837">
        <v>7</v>
      </c>
      <c r="F811" s="838" t="s">
        <v>1967</v>
      </c>
      <c r="G811" s="837" t="s">
        <v>1246</v>
      </c>
      <c r="H811" s="839" t="s">
        <v>1675</v>
      </c>
      <c r="I811" s="840">
        <v>1892</v>
      </c>
      <c r="J811" s="841">
        <v>5820</v>
      </c>
      <c r="K811" s="784"/>
    </row>
    <row r="812" spans="1:11" s="1141" customFormat="1" ht="30" customHeight="1">
      <c r="A812" s="763"/>
      <c r="B812" s="971" t="s">
        <v>1968</v>
      </c>
      <c r="C812" s="971"/>
      <c r="D812" s="971"/>
      <c r="E812" s="837">
        <v>7</v>
      </c>
      <c r="F812" s="838" t="s">
        <v>1969</v>
      </c>
      <c r="G812" s="837">
        <v>277</v>
      </c>
      <c r="H812" s="830" t="s">
        <v>1675</v>
      </c>
      <c r="I812" s="840">
        <v>1893</v>
      </c>
      <c r="J812" s="841">
        <v>1200</v>
      </c>
      <c r="K812" s="784"/>
    </row>
    <row r="813" spans="1:10" ht="22.5" customHeight="1">
      <c r="A813" s="1093" t="s">
        <v>1970</v>
      </c>
      <c r="B813" s="1142"/>
      <c r="C813" s="1143"/>
      <c r="D813" s="1144"/>
      <c r="E813" s="1144"/>
      <c r="F813" s="1145"/>
      <c r="G813" s="1144"/>
      <c r="H813" s="1144"/>
      <c r="I813" s="1146"/>
      <c r="J813" s="858"/>
    </row>
    <row r="814" spans="1:10" ht="36" customHeight="1">
      <c r="A814" s="1147"/>
      <c r="B814" s="1148" t="s">
        <v>1971</v>
      </c>
      <c r="C814" s="1148"/>
      <c r="D814" s="1148"/>
      <c r="E814" s="1107">
        <v>7</v>
      </c>
      <c r="F814" s="1149" t="s">
        <v>1972</v>
      </c>
      <c r="G814" s="1107" t="s">
        <v>1246</v>
      </c>
      <c r="H814" s="867" t="s">
        <v>1675</v>
      </c>
      <c r="I814" s="1108">
        <v>1872</v>
      </c>
      <c r="J814" s="1150">
        <v>820</v>
      </c>
    </row>
    <row r="815" spans="1:10" ht="23.25" customHeight="1">
      <c r="A815" s="1147"/>
      <c r="B815" s="1148" t="s">
        <v>1973</v>
      </c>
      <c r="C815" s="1148"/>
      <c r="D815" s="1148"/>
      <c r="E815" s="1107">
        <v>7</v>
      </c>
      <c r="F815" s="1149" t="s">
        <v>1974</v>
      </c>
      <c r="G815" s="1107" t="s">
        <v>1246</v>
      </c>
      <c r="H815" s="867" t="s">
        <v>1675</v>
      </c>
      <c r="I815" s="1108">
        <v>1873</v>
      </c>
      <c r="J815" s="1150">
        <v>2100</v>
      </c>
    </row>
    <row r="816" spans="1:10" ht="14.25" customHeight="1">
      <c r="A816" s="1151"/>
      <c r="B816" s="1152"/>
      <c r="C816" s="1151"/>
      <c r="D816" s="1153"/>
      <c r="E816" s="1154"/>
      <c r="F816" s="1154"/>
      <c r="G816" s="1154"/>
      <c r="H816" s="1155"/>
      <c r="I816" s="1155"/>
      <c r="J816" s="1069"/>
    </row>
    <row r="817" spans="1:10" ht="19.5" customHeight="1">
      <c r="A817" s="1156" t="s">
        <v>1049</v>
      </c>
      <c r="B817" s="1156"/>
      <c r="C817" s="1156"/>
      <c r="D817" s="1156"/>
      <c r="E817" s="1156"/>
      <c r="F817" s="1156"/>
      <c r="G817" s="1156"/>
      <c r="H817" s="1156"/>
      <c r="I817" s="1156"/>
      <c r="J817" s="1156"/>
    </row>
    <row r="818" spans="1:10" ht="18.75" customHeight="1">
      <c r="A818" s="1157" t="s">
        <v>1975</v>
      </c>
      <c r="B818" s="1157"/>
      <c r="C818" s="1157"/>
      <c r="D818" s="1157"/>
      <c r="E818" s="1157"/>
      <c r="F818" s="1157"/>
      <c r="G818" s="1157"/>
      <c r="H818" s="1157"/>
      <c r="I818" s="1157"/>
      <c r="J818" s="1157"/>
    </row>
    <row r="819" spans="1:10" ht="18.75" customHeight="1">
      <c r="A819" s="1157" t="s">
        <v>1976</v>
      </c>
      <c r="B819" s="1157"/>
      <c r="C819" s="1157"/>
      <c r="D819" s="1157"/>
      <c r="E819" s="1157"/>
      <c r="F819" s="1157"/>
      <c r="G819" s="1157"/>
      <c r="H819" s="1157"/>
      <c r="I819" s="1157"/>
      <c r="J819" s="1157"/>
    </row>
    <row r="820" spans="1:10" ht="18.75" customHeight="1">
      <c r="A820" s="1157" t="s">
        <v>1977</v>
      </c>
      <c r="B820" s="1157"/>
      <c r="C820" s="1157"/>
      <c r="D820" s="1157"/>
      <c r="E820" s="1157"/>
      <c r="F820" s="1157"/>
      <c r="G820" s="1157"/>
      <c r="H820" s="1157"/>
      <c r="I820" s="1157"/>
      <c r="J820" s="1157"/>
    </row>
    <row r="821" spans="1:10" ht="18.75" customHeight="1">
      <c r="A821" s="1157" t="s">
        <v>1978</v>
      </c>
      <c r="B821" s="1157"/>
      <c r="C821" s="1157"/>
      <c r="D821" s="1157"/>
      <c r="E821" s="1157"/>
      <c r="F821" s="1157"/>
      <c r="G821" s="1157"/>
      <c r="H821" s="1157"/>
      <c r="I821" s="1157"/>
      <c r="J821" s="1157"/>
    </row>
    <row r="822" spans="1:10" ht="56.25" customHeight="1">
      <c r="A822" s="1157" t="s">
        <v>1979</v>
      </c>
      <c r="B822" s="1157"/>
      <c r="C822" s="1157"/>
      <c r="D822" s="1157"/>
      <c r="E822" s="1157"/>
      <c r="F822" s="1157"/>
      <c r="G822" s="1157"/>
      <c r="H822" s="1157"/>
      <c r="I822" s="1157"/>
      <c r="J822" s="1157"/>
    </row>
    <row r="823" spans="1:10" ht="24" customHeight="1">
      <c r="A823" s="1157" t="s">
        <v>1980</v>
      </c>
      <c r="B823" s="1157"/>
      <c r="C823" s="1157"/>
      <c r="D823" s="1157"/>
      <c r="E823" s="1157"/>
      <c r="F823" s="1157"/>
      <c r="G823" s="1157"/>
      <c r="H823" s="1157"/>
      <c r="I823" s="1157"/>
      <c r="J823" s="1158"/>
    </row>
    <row r="824" spans="1:10" ht="34.5" customHeight="1">
      <c r="A824" s="1157" t="s">
        <v>1981</v>
      </c>
      <c r="B824" s="1157"/>
      <c r="C824" s="1157"/>
      <c r="D824" s="1157"/>
      <c r="E824" s="1157"/>
      <c r="F824" s="1157"/>
      <c r="G824" s="1157"/>
      <c r="H824" s="1157"/>
      <c r="I824" s="1157"/>
      <c r="J824" s="1157"/>
    </row>
    <row r="825" spans="1:10" ht="39" customHeight="1">
      <c r="A825" s="1159" t="s">
        <v>1982</v>
      </c>
      <c r="B825" s="1159"/>
      <c r="C825" s="1159"/>
      <c r="D825" s="1159"/>
      <c r="E825" s="1159"/>
      <c r="F825" s="1159"/>
      <c r="G825" s="1159"/>
      <c r="H825" s="1159"/>
      <c r="I825" s="1159"/>
      <c r="J825" s="1159"/>
    </row>
  </sheetData>
  <sheetProtection selectLockedCells="1" selectUnlockedCells="1"/>
  <mergeCells count="515">
    <mergeCell ref="A1:J1"/>
    <mergeCell ref="A2:J2"/>
    <mergeCell ref="B3:J3"/>
    <mergeCell ref="B4:J4"/>
    <mergeCell ref="B5:J5"/>
    <mergeCell ref="B6:J6"/>
    <mergeCell ref="A7:J7"/>
    <mergeCell ref="A8:J8"/>
    <mergeCell ref="B9:J9"/>
    <mergeCell ref="B10:D10"/>
    <mergeCell ref="B11:D11"/>
    <mergeCell ref="B14:B20"/>
    <mergeCell ref="C15:C20"/>
    <mergeCell ref="B21:B26"/>
    <mergeCell ref="C22:C26"/>
    <mergeCell ref="B27:B32"/>
    <mergeCell ref="C28:C32"/>
    <mergeCell ref="B33:B38"/>
    <mergeCell ref="C34:C38"/>
    <mergeCell ref="B39:B44"/>
    <mergeCell ref="C40:C44"/>
    <mergeCell ref="B45:B50"/>
    <mergeCell ref="C46:C50"/>
    <mergeCell ref="B51:B56"/>
    <mergeCell ref="C52:C56"/>
    <mergeCell ref="B57:B62"/>
    <mergeCell ref="C58:C62"/>
    <mergeCell ref="B63:B67"/>
    <mergeCell ref="C63:C67"/>
    <mergeCell ref="B68:B74"/>
    <mergeCell ref="C69:C74"/>
    <mergeCell ref="B77:B82"/>
    <mergeCell ref="C78:C82"/>
    <mergeCell ref="B83:B88"/>
    <mergeCell ref="C84:C88"/>
    <mergeCell ref="B89:B94"/>
    <mergeCell ref="C90:C94"/>
    <mergeCell ref="B95:B100"/>
    <mergeCell ref="C96:C100"/>
    <mergeCell ref="B101:B106"/>
    <mergeCell ref="C102:C106"/>
    <mergeCell ref="B107:B112"/>
    <mergeCell ref="C108:C112"/>
    <mergeCell ref="B113:B118"/>
    <mergeCell ref="C114:C118"/>
    <mergeCell ref="B119:B124"/>
    <mergeCell ref="C120:C124"/>
    <mergeCell ref="B125:B131"/>
    <mergeCell ref="C126:C131"/>
    <mergeCell ref="B133:B137"/>
    <mergeCell ref="C134:C137"/>
    <mergeCell ref="B138:B142"/>
    <mergeCell ref="C139:C142"/>
    <mergeCell ref="B143:B147"/>
    <mergeCell ref="C144:C147"/>
    <mergeCell ref="B148:B152"/>
    <mergeCell ref="C149:C152"/>
    <mergeCell ref="B153:B157"/>
    <mergeCell ref="C154:C157"/>
    <mergeCell ref="B158:B162"/>
    <mergeCell ref="C159:C162"/>
    <mergeCell ref="B163:B167"/>
    <mergeCell ref="C164:C167"/>
    <mergeCell ref="B168:B172"/>
    <mergeCell ref="C169:C172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8:B214"/>
    <mergeCell ref="C209:C213"/>
    <mergeCell ref="B215:B220"/>
    <mergeCell ref="C216:C220"/>
    <mergeCell ref="B221:B225"/>
    <mergeCell ref="C222:C225"/>
    <mergeCell ref="B226:B227"/>
    <mergeCell ref="B228:B229"/>
    <mergeCell ref="B231:B236"/>
    <mergeCell ref="C232:C236"/>
    <mergeCell ref="B238:B245"/>
    <mergeCell ref="C239:C244"/>
    <mergeCell ref="B247:B252"/>
    <mergeCell ref="C247:C252"/>
    <mergeCell ref="B253:B259"/>
    <mergeCell ref="C254:C259"/>
    <mergeCell ref="B260:B261"/>
    <mergeCell ref="B262:D262"/>
    <mergeCell ref="B263:D263"/>
    <mergeCell ref="B264:B268"/>
    <mergeCell ref="C264:C268"/>
    <mergeCell ref="B269:B273"/>
    <mergeCell ref="C269:C273"/>
    <mergeCell ref="B274:B275"/>
    <mergeCell ref="C274:C275"/>
    <mergeCell ref="B276:B280"/>
    <mergeCell ref="C276:C280"/>
    <mergeCell ref="B281:D281"/>
    <mergeCell ref="B282:D282"/>
    <mergeCell ref="B283:B287"/>
    <mergeCell ref="C283:C287"/>
    <mergeCell ref="B288:D288"/>
    <mergeCell ref="B289:D289"/>
    <mergeCell ref="B290:D290"/>
    <mergeCell ref="B291:D291"/>
    <mergeCell ref="B292:D292"/>
    <mergeCell ref="B293:D293"/>
    <mergeCell ref="B294:D294"/>
    <mergeCell ref="B297:D297"/>
    <mergeCell ref="B298:D298"/>
    <mergeCell ref="B299:D299"/>
    <mergeCell ref="B300:D300"/>
    <mergeCell ref="B302:D302"/>
    <mergeCell ref="B303:D303"/>
    <mergeCell ref="B304:D304"/>
    <mergeCell ref="B305:D305"/>
    <mergeCell ref="B307:D307"/>
    <mergeCell ref="B308:D308"/>
    <mergeCell ref="B309:D309"/>
    <mergeCell ref="B310:D310"/>
    <mergeCell ref="B312:D312"/>
    <mergeCell ref="B313:D313"/>
    <mergeCell ref="B314:D314"/>
    <mergeCell ref="B315:D315"/>
    <mergeCell ref="B317:D317"/>
    <mergeCell ref="B318:D318"/>
    <mergeCell ref="B320:D320"/>
    <mergeCell ref="B321:D321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9:D349"/>
    <mergeCell ref="B350:D350"/>
    <mergeCell ref="B351:D351"/>
    <mergeCell ref="B352:D352"/>
    <mergeCell ref="B356:B357"/>
    <mergeCell ref="B359:D359"/>
    <mergeCell ref="B361:D361"/>
    <mergeCell ref="B362:D362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A379:J379"/>
    <mergeCell ref="B380:D380"/>
    <mergeCell ref="B381:D381"/>
    <mergeCell ref="B382:D382"/>
    <mergeCell ref="B383:D383"/>
    <mergeCell ref="B384:D384"/>
    <mergeCell ref="B385:J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J395"/>
    <mergeCell ref="B396:D396"/>
    <mergeCell ref="B397:D397"/>
    <mergeCell ref="B398:D398"/>
    <mergeCell ref="B399:D399"/>
    <mergeCell ref="B400:D400"/>
    <mergeCell ref="B401:J401"/>
    <mergeCell ref="B402:D402"/>
    <mergeCell ref="B403:D403"/>
    <mergeCell ref="B404:D404"/>
    <mergeCell ref="A405:I405"/>
    <mergeCell ref="B406:D406"/>
    <mergeCell ref="B407:D407"/>
    <mergeCell ref="B408:D408"/>
    <mergeCell ref="B409:D409"/>
    <mergeCell ref="B410:D410"/>
    <mergeCell ref="B411:D411"/>
    <mergeCell ref="A412:J412"/>
    <mergeCell ref="B413:D413"/>
    <mergeCell ref="A414:J414"/>
    <mergeCell ref="B415:D415"/>
    <mergeCell ref="A416:J416"/>
    <mergeCell ref="B417:C418"/>
    <mergeCell ref="B419:C420"/>
    <mergeCell ref="B421:C422"/>
    <mergeCell ref="B423:C424"/>
    <mergeCell ref="B425:C426"/>
    <mergeCell ref="B427:C427"/>
    <mergeCell ref="A428:J428"/>
    <mergeCell ref="B429:D429"/>
    <mergeCell ref="B431:D431"/>
    <mergeCell ref="B432:D432"/>
    <mergeCell ref="B433:D433"/>
    <mergeCell ref="B434:D434"/>
    <mergeCell ref="B435:D435"/>
    <mergeCell ref="B436:D436"/>
    <mergeCell ref="B437:D437"/>
    <mergeCell ref="B438:C439"/>
    <mergeCell ref="B440:D440"/>
    <mergeCell ref="B441:D441"/>
    <mergeCell ref="B442:D442"/>
    <mergeCell ref="B443:D443"/>
    <mergeCell ref="B444:D444"/>
    <mergeCell ref="B446:B450"/>
    <mergeCell ref="C446:C449"/>
    <mergeCell ref="B451:B454"/>
    <mergeCell ref="C452:C454"/>
    <mergeCell ref="B455:B458"/>
    <mergeCell ref="C456:C458"/>
    <mergeCell ref="B459:B463"/>
    <mergeCell ref="C460:C462"/>
    <mergeCell ref="B464:B468"/>
    <mergeCell ref="C465:C467"/>
    <mergeCell ref="B469:D469"/>
    <mergeCell ref="B470:D470"/>
    <mergeCell ref="B471:B474"/>
    <mergeCell ref="C472:C474"/>
    <mergeCell ref="B475:B478"/>
    <mergeCell ref="C476:C478"/>
    <mergeCell ref="B479:B481"/>
    <mergeCell ref="C479:C481"/>
    <mergeCell ref="B482:B484"/>
    <mergeCell ref="C482:C484"/>
    <mergeCell ref="B485:B487"/>
    <mergeCell ref="C485:C487"/>
    <mergeCell ref="B488:B490"/>
    <mergeCell ref="C488:C490"/>
    <mergeCell ref="B491:D491"/>
    <mergeCell ref="B492:D492"/>
    <mergeCell ref="B495:B500"/>
    <mergeCell ref="C496:C500"/>
    <mergeCell ref="B501:B503"/>
    <mergeCell ref="B504:B508"/>
    <mergeCell ref="C504:C508"/>
    <mergeCell ref="B509:B514"/>
    <mergeCell ref="C509:C513"/>
    <mergeCell ref="B515:D515"/>
    <mergeCell ref="B516:B520"/>
    <mergeCell ref="C516:C520"/>
    <mergeCell ref="B521:B524"/>
    <mergeCell ref="C521:C523"/>
    <mergeCell ref="B525:B527"/>
    <mergeCell ref="C525:C527"/>
    <mergeCell ref="B528:B533"/>
    <mergeCell ref="C529:C533"/>
    <mergeCell ref="B534:D534"/>
    <mergeCell ref="B535:D535"/>
    <mergeCell ref="B536:B539"/>
    <mergeCell ref="C536:C539"/>
    <mergeCell ref="B540:B543"/>
    <mergeCell ref="C540:C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9:D599"/>
    <mergeCell ref="B601:D601"/>
    <mergeCell ref="B604:D604"/>
    <mergeCell ref="B605:D605"/>
    <mergeCell ref="B607:D607"/>
    <mergeCell ref="B609:B610"/>
    <mergeCell ref="C609:D609"/>
    <mergeCell ref="C610:D610"/>
    <mergeCell ref="B611:D611"/>
    <mergeCell ref="B613:B614"/>
    <mergeCell ref="C613:D613"/>
    <mergeCell ref="C614:D614"/>
    <mergeCell ref="B616:D616"/>
    <mergeCell ref="B618:D618"/>
    <mergeCell ref="B619:D619"/>
    <mergeCell ref="B622:D622"/>
    <mergeCell ref="B623:D623"/>
    <mergeCell ref="B625:D625"/>
    <mergeCell ref="B626:D626"/>
    <mergeCell ref="B628:D628"/>
    <mergeCell ref="B629:D629"/>
    <mergeCell ref="B632:D632"/>
    <mergeCell ref="B633:D633"/>
    <mergeCell ref="B634:D634"/>
    <mergeCell ref="B635:D635"/>
    <mergeCell ref="B636:D636"/>
    <mergeCell ref="B637:D637"/>
    <mergeCell ref="B638:D638"/>
    <mergeCell ref="B639:D639"/>
    <mergeCell ref="B640:D640"/>
    <mergeCell ref="B641:D641"/>
    <mergeCell ref="B642:D642"/>
    <mergeCell ref="B643:D643"/>
    <mergeCell ref="B646:D646"/>
    <mergeCell ref="B648:D648"/>
    <mergeCell ref="B650:D650"/>
    <mergeCell ref="B651:D651"/>
    <mergeCell ref="B652:D652"/>
    <mergeCell ref="B653:D653"/>
    <mergeCell ref="B654:D654"/>
    <mergeCell ref="B656:C659"/>
    <mergeCell ref="B661:D661"/>
    <mergeCell ref="B662:D662"/>
    <mergeCell ref="B664:D664"/>
    <mergeCell ref="B666:D666"/>
    <mergeCell ref="B668:D668"/>
    <mergeCell ref="B670:D670"/>
    <mergeCell ref="B671:D671"/>
    <mergeCell ref="B672:C672"/>
    <mergeCell ref="B673:D673"/>
    <mergeCell ref="B675:D675"/>
    <mergeCell ref="B677:D677"/>
    <mergeCell ref="B678:D678"/>
    <mergeCell ref="B679:D679"/>
    <mergeCell ref="B680:D680"/>
    <mergeCell ref="B682:D682"/>
    <mergeCell ref="B683:D683"/>
    <mergeCell ref="B684:D684"/>
    <mergeCell ref="B685:D685"/>
    <mergeCell ref="B686:D686"/>
    <mergeCell ref="B687:D687"/>
    <mergeCell ref="B688:D688"/>
    <mergeCell ref="B689:D689"/>
    <mergeCell ref="B690:D690"/>
    <mergeCell ref="B691:D691"/>
    <mergeCell ref="B692:D692"/>
    <mergeCell ref="B693:D693"/>
    <mergeCell ref="B694:D694"/>
    <mergeCell ref="B696:D696"/>
    <mergeCell ref="B697:D697"/>
    <mergeCell ref="B699:D699"/>
    <mergeCell ref="B701:D701"/>
    <mergeCell ref="B703:D703"/>
    <mergeCell ref="B704:D704"/>
    <mergeCell ref="B706:D706"/>
    <mergeCell ref="B709:D709"/>
    <mergeCell ref="B710:D710"/>
    <mergeCell ref="B712:D712"/>
    <mergeCell ref="B713:D713"/>
    <mergeCell ref="B714:D714"/>
    <mergeCell ref="B715:D715"/>
    <mergeCell ref="B716:D716"/>
    <mergeCell ref="B717:D717"/>
    <mergeCell ref="B718:D718"/>
    <mergeCell ref="B719:D719"/>
    <mergeCell ref="B720:D720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B729:D729"/>
    <mergeCell ref="B730:D730"/>
    <mergeCell ref="B731:D731"/>
    <mergeCell ref="B732:D732"/>
    <mergeCell ref="B733:D733"/>
    <mergeCell ref="B734:D734"/>
    <mergeCell ref="B735:D735"/>
    <mergeCell ref="B736:D736"/>
    <mergeCell ref="B737:D737"/>
    <mergeCell ref="B738:D738"/>
    <mergeCell ref="B739:D739"/>
    <mergeCell ref="B740:D740"/>
    <mergeCell ref="B741:D741"/>
    <mergeCell ref="B742:D742"/>
    <mergeCell ref="B743:D743"/>
    <mergeCell ref="B745:D745"/>
    <mergeCell ref="B747:D747"/>
    <mergeCell ref="B749:D749"/>
    <mergeCell ref="B752:D752"/>
    <mergeCell ref="B754:D754"/>
    <mergeCell ref="B756:D756"/>
    <mergeCell ref="B758:D758"/>
    <mergeCell ref="B759:D759"/>
    <mergeCell ref="B761:D761"/>
    <mergeCell ref="B762:D762"/>
    <mergeCell ref="B763:D763"/>
    <mergeCell ref="B764:D764"/>
    <mergeCell ref="B766:D766"/>
    <mergeCell ref="B768:D768"/>
    <mergeCell ref="B769:D769"/>
    <mergeCell ref="B770:D770"/>
    <mergeCell ref="B772:D772"/>
    <mergeCell ref="B773:D773"/>
    <mergeCell ref="B775:D775"/>
    <mergeCell ref="B776:D776"/>
    <mergeCell ref="B777:D777"/>
    <mergeCell ref="B778:D778"/>
    <mergeCell ref="B780:D780"/>
    <mergeCell ref="B782:D782"/>
    <mergeCell ref="B784:D784"/>
    <mergeCell ref="B785:D785"/>
    <mergeCell ref="B787:D787"/>
    <mergeCell ref="B789:D789"/>
    <mergeCell ref="B791:D791"/>
    <mergeCell ref="B792:D792"/>
    <mergeCell ref="B793:D793"/>
    <mergeCell ref="B795:D795"/>
    <mergeCell ref="B796:D796"/>
    <mergeCell ref="B797:D797"/>
    <mergeCell ref="B799:B800"/>
    <mergeCell ref="C799:D799"/>
    <mergeCell ref="C800:D800"/>
    <mergeCell ref="B801:B802"/>
    <mergeCell ref="C801:D801"/>
    <mergeCell ref="C802:D802"/>
    <mergeCell ref="B803:B804"/>
    <mergeCell ref="C803:D803"/>
    <mergeCell ref="C804:D804"/>
    <mergeCell ref="B805:D805"/>
    <mergeCell ref="B806:D806"/>
    <mergeCell ref="B807:D807"/>
    <mergeCell ref="B808:D808"/>
    <mergeCell ref="B809:D809"/>
    <mergeCell ref="B810:B811"/>
    <mergeCell ref="C810:D810"/>
    <mergeCell ref="C811:D811"/>
    <mergeCell ref="B812:D812"/>
    <mergeCell ref="B814:D814"/>
    <mergeCell ref="B815:D815"/>
    <mergeCell ref="A817:J817"/>
    <mergeCell ref="A818:J818"/>
    <mergeCell ref="A819:J819"/>
    <mergeCell ref="A820:J820"/>
    <mergeCell ref="A821:J821"/>
    <mergeCell ref="A822:J822"/>
    <mergeCell ref="A823:I823"/>
    <mergeCell ref="A824:J824"/>
    <mergeCell ref="A825:J825"/>
  </mergeCells>
  <conditionalFormatting sqref="H74:I74">
    <cfRule type="cellIs" priority="1" dxfId="0" operator="equal" stopIfTrue="1">
      <formula>0</formula>
    </cfRule>
  </conditionalFormatting>
  <printOptions/>
  <pageMargins left="0.6298611111111111" right="0.2361111111111111" top="0.3541666666666667" bottom="0.35486111111111107" header="0.5118055555555555" footer="0.31527777777777777"/>
  <pageSetup horizontalDpi="300" verticalDpi="300" orientation="portrait" paperSize="9" scale="68"/>
  <headerFooter alignWithMargins="0">
    <oddFooter>&amp;C&amp;P</oddFooter>
  </headerFooter>
  <rowBreaks count="6" manualBreakCount="6">
    <brk id="377" max="255" man="1"/>
    <brk id="458" max="255" man="1"/>
    <brk id="520" max="255" man="1"/>
    <brk id="623" max="255" man="1"/>
    <brk id="673" max="255" man="1"/>
    <brk id="7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646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160" customWidth="1"/>
    <col min="2" max="2" width="51.375" style="1161" customWidth="1"/>
    <col min="3" max="3" width="16.375" style="1162" customWidth="1"/>
    <col min="4" max="4" width="10.00390625" style="1163" customWidth="1"/>
    <col min="5" max="5" width="5.875" style="1164" customWidth="1"/>
    <col min="6" max="6" width="5.875" style="1165" customWidth="1"/>
    <col min="7" max="7" width="8.00390625" style="1164" customWidth="1"/>
    <col min="8" max="8" width="9.375" style="1144" customWidth="1"/>
    <col min="9" max="9" width="5.875" style="1146" customWidth="1"/>
    <col min="10" max="10" width="10.875" style="858" customWidth="1"/>
    <col min="11" max="11" width="9.875" style="858" customWidth="1"/>
    <col min="12" max="16384" width="9.125" style="1080" customWidth="1"/>
  </cols>
  <sheetData>
    <row r="1" spans="1:11" s="1166" customFormat="1" ht="24.75" customHeight="1">
      <c r="A1" s="774" t="s">
        <v>1067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</row>
    <row r="2" spans="1:11" s="1166" customFormat="1" ht="24.75" customHeight="1">
      <c r="A2" s="774" t="s">
        <v>1068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</row>
    <row r="3" spans="1:11" s="1167" customFormat="1" ht="15" customHeight="1">
      <c r="A3" s="779" t="s">
        <v>1983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s="1167" customFormat="1" ht="15" customHeight="1">
      <c r="A4" s="779" t="s">
        <v>1070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</row>
    <row r="5" spans="1:11" s="978" customFormat="1" ht="15" customHeight="1">
      <c r="A5" s="779" t="s">
        <v>1071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</row>
    <row r="6" spans="1:11" s="978" customFormat="1" ht="15" customHeight="1">
      <c r="A6" s="1168"/>
      <c r="B6" s="1168"/>
      <c r="C6" s="1168"/>
      <c r="D6" s="1168"/>
      <c r="E6" s="1168"/>
      <c r="F6" s="1168"/>
      <c r="G6" s="1168"/>
      <c r="H6" s="1168"/>
      <c r="I6" s="1168"/>
      <c r="J6" s="1168"/>
      <c r="K6" s="1169"/>
    </row>
    <row r="7" spans="1:11" s="977" customFormat="1" ht="15" customHeight="1">
      <c r="A7" s="1170"/>
      <c r="B7" s="781" t="s">
        <v>1072</v>
      </c>
      <c r="C7" s="781"/>
      <c r="D7" s="781"/>
      <c r="E7" s="781"/>
      <c r="F7" s="781"/>
      <c r="G7" s="781"/>
      <c r="H7" s="781"/>
      <c r="I7" s="781"/>
      <c r="J7" s="781"/>
      <c r="K7" s="781"/>
    </row>
    <row r="8" spans="1:11" s="773" customFormat="1" ht="24.75" customHeight="1">
      <c r="A8" s="774" t="s">
        <v>1984</v>
      </c>
      <c r="B8" s="774"/>
      <c r="C8" s="774"/>
      <c r="D8" s="774"/>
      <c r="E8" s="774"/>
      <c r="F8" s="774"/>
      <c r="G8" s="774"/>
      <c r="H8" s="774"/>
      <c r="I8" s="774"/>
      <c r="J8" s="774"/>
      <c r="K8" s="774"/>
    </row>
    <row r="9" spans="1:11" ht="24.75" customHeight="1">
      <c r="A9" s="774" t="s">
        <v>1074</v>
      </c>
      <c r="B9" s="774"/>
      <c r="C9" s="774"/>
      <c r="D9" s="774"/>
      <c r="E9" s="774"/>
      <c r="F9" s="774"/>
      <c r="G9" s="774"/>
      <c r="H9" s="774"/>
      <c r="I9" s="774"/>
      <c r="J9" s="774"/>
      <c r="K9" s="774"/>
    </row>
    <row r="10" spans="1:11" ht="10.5" customHeight="1">
      <c r="A10" s="1171"/>
      <c r="B10" s="1172"/>
      <c r="C10" s="1171"/>
      <c r="D10" s="1171"/>
      <c r="E10" s="1171"/>
      <c r="F10" s="1171"/>
      <c r="G10" s="1171"/>
      <c r="H10" s="1171"/>
      <c r="I10" s="1171"/>
      <c r="J10" s="1173"/>
      <c r="K10" s="1173"/>
    </row>
    <row r="11" spans="1:11" ht="15" customHeight="1">
      <c r="A11" s="782"/>
      <c r="B11" s="1174"/>
      <c r="C11" s="1175"/>
      <c r="D11" s="1176"/>
      <c r="E11" s="1177"/>
      <c r="G11" s="1177"/>
      <c r="H11" s="1178"/>
      <c r="I11" s="1179"/>
      <c r="J11" s="1180"/>
      <c r="K11" s="1180"/>
    </row>
    <row r="12" spans="1:11" s="1176" customFormat="1" ht="42" customHeight="1">
      <c r="A12" s="1181"/>
      <c r="B12" s="1182" t="s">
        <v>1076</v>
      </c>
      <c r="C12" s="1182"/>
      <c r="D12" s="1182"/>
      <c r="E12" s="1183" t="s">
        <v>1077</v>
      </c>
      <c r="F12" s="1184" t="s">
        <v>1078</v>
      </c>
      <c r="G12" s="916" t="s">
        <v>15</v>
      </c>
      <c r="H12" s="1185" t="s">
        <v>1985</v>
      </c>
      <c r="I12" s="1186" t="s">
        <v>258</v>
      </c>
      <c r="J12" s="1187" t="s">
        <v>1986</v>
      </c>
      <c r="K12" s="1188"/>
    </row>
    <row r="13" spans="1:11" s="1195" customFormat="1" ht="11.25" customHeight="1">
      <c r="A13" s="1189"/>
      <c r="B13" s="1190">
        <v>1</v>
      </c>
      <c r="C13" s="1190"/>
      <c r="D13" s="1190"/>
      <c r="E13" s="1191">
        <v>2</v>
      </c>
      <c r="F13" s="1191">
        <v>3</v>
      </c>
      <c r="G13" s="1192" t="s">
        <v>261</v>
      </c>
      <c r="H13" s="1192" t="s">
        <v>26</v>
      </c>
      <c r="I13" s="1191">
        <v>6</v>
      </c>
      <c r="J13" s="1193">
        <v>7</v>
      </c>
      <c r="K13" s="1194"/>
    </row>
    <row r="14" spans="1:11" s="918" customFormat="1" ht="19.5" customHeight="1">
      <c r="A14" s="909" t="s">
        <v>1082</v>
      </c>
      <c r="B14" s="1196"/>
      <c r="C14" s="1197"/>
      <c r="D14" s="1198"/>
      <c r="E14" s="1199"/>
      <c r="F14" s="1200"/>
      <c r="G14" s="1199"/>
      <c r="H14" s="1201"/>
      <c r="I14" s="1202"/>
      <c r="J14" s="857"/>
      <c r="K14" s="857"/>
    </row>
    <row r="15" spans="1:11" s="918" customFormat="1" ht="16.5" customHeight="1">
      <c r="A15" s="1093" t="s">
        <v>1083</v>
      </c>
      <c r="B15" s="1203"/>
      <c r="C15" s="1204"/>
      <c r="D15" s="1205"/>
      <c r="E15" s="1100"/>
      <c r="F15" s="1101"/>
      <c r="G15" s="1100"/>
      <c r="H15" s="1102"/>
      <c r="I15" s="1103"/>
      <c r="J15" s="857"/>
      <c r="K15" s="857"/>
    </row>
    <row r="16" spans="1:11" ht="15.75" customHeight="1">
      <c r="A16" s="909"/>
      <c r="B16" s="910" t="s">
        <v>1987</v>
      </c>
      <c r="C16" s="1206" t="s">
        <v>1085</v>
      </c>
      <c r="D16" s="912"/>
      <c r="E16" s="913">
        <v>4</v>
      </c>
      <c r="F16" s="914" t="s">
        <v>264</v>
      </c>
      <c r="G16" s="913" t="s">
        <v>1086</v>
      </c>
      <c r="H16" s="916" t="s">
        <v>1087</v>
      </c>
      <c r="I16" s="917">
        <v>1000</v>
      </c>
      <c r="J16" s="1207">
        <v>14520</v>
      </c>
      <c r="K16" s="824"/>
    </row>
    <row r="17" spans="1:11" ht="15.75" customHeight="1">
      <c r="A17" s="909"/>
      <c r="B17" s="910"/>
      <c r="C17" s="1208" t="s">
        <v>1088</v>
      </c>
      <c r="D17" s="919">
        <v>1221</v>
      </c>
      <c r="E17" s="920">
        <v>3</v>
      </c>
      <c r="F17" s="921" t="s">
        <v>76</v>
      </c>
      <c r="G17" s="920" t="s">
        <v>1089</v>
      </c>
      <c r="H17" s="923" t="s">
        <v>1090</v>
      </c>
      <c r="I17" s="924">
        <v>1001</v>
      </c>
      <c r="J17" s="1209">
        <v>21780</v>
      </c>
      <c r="K17" s="824"/>
    </row>
    <row r="18" spans="1:11" ht="15.75" customHeight="1">
      <c r="A18" s="909"/>
      <c r="B18" s="910"/>
      <c r="C18" s="1208"/>
      <c r="D18" s="919">
        <v>1223</v>
      </c>
      <c r="E18" s="920">
        <v>3</v>
      </c>
      <c r="F18" s="921" t="s">
        <v>76</v>
      </c>
      <c r="G18" s="920" t="s">
        <v>1089</v>
      </c>
      <c r="H18" s="923" t="s">
        <v>1091</v>
      </c>
      <c r="I18" s="924">
        <v>1003</v>
      </c>
      <c r="J18" s="1209">
        <v>30360</v>
      </c>
      <c r="K18" s="824"/>
    </row>
    <row r="19" spans="1:11" ht="15.75" customHeight="1">
      <c r="A19" s="909"/>
      <c r="B19" s="910"/>
      <c r="C19" s="1208"/>
      <c r="D19" s="919">
        <v>1225</v>
      </c>
      <c r="E19" s="920">
        <v>3</v>
      </c>
      <c r="F19" s="921" t="s">
        <v>76</v>
      </c>
      <c r="G19" s="920" t="s">
        <v>1089</v>
      </c>
      <c r="H19" s="923" t="s">
        <v>1092</v>
      </c>
      <c r="I19" s="924">
        <v>1005</v>
      </c>
      <c r="J19" s="1209">
        <v>33000</v>
      </c>
      <c r="K19" s="824"/>
    </row>
    <row r="20" spans="1:11" ht="15.75" customHeight="1">
      <c r="A20" s="909"/>
      <c r="B20" s="910"/>
      <c r="C20" s="1208"/>
      <c r="D20" s="919">
        <v>1227</v>
      </c>
      <c r="E20" s="920">
        <v>3</v>
      </c>
      <c r="F20" s="921" t="s">
        <v>76</v>
      </c>
      <c r="G20" s="920" t="s">
        <v>1089</v>
      </c>
      <c r="H20" s="923" t="s">
        <v>1093</v>
      </c>
      <c r="I20" s="924">
        <v>1007</v>
      </c>
      <c r="J20" s="1209">
        <v>43960</v>
      </c>
      <c r="K20" s="824"/>
    </row>
    <row r="21" spans="1:11" ht="15.75" customHeight="1">
      <c r="A21" s="909"/>
      <c r="B21" s="910"/>
      <c r="C21" s="1208"/>
      <c r="D21" s="833">
        <v>1228</v>
      </c>
      <c r="E21" s="834">
        <v>3</v>
      </c>
      <c r="F21" s="835" t="s">
        <v>76</v>
      </c>
      <c r="G21" s="834" t="s">
        <v>1089</v>
      </c>
      <c r="H21" s="830" t="s">
        <v>1094</v>
      </c>
      <c r="I21" s="831">
        <v>1008</v>
      </c>
      <c r="J21" s="1209">
        <v>73490</v>
      </c>
      <c r="K21" s="824"/>
    </row>
    <row r="22" spans="1:11" ht="15.75" customHeight="1">
      <c r="A22" s="909"/>
      <c r="B22" s="910"/>
      <c r="C22" s="1208"/>
      <c r="D22" s="836">
        <v>1232</v>
      </c>
      <c r="E22" s="837">
        <v>3</v>
      </c>
      <c r="F22" s="838" t="s">
        <v>76</v>
      </c>
      <c r="G22" s="837" t="s">
        <v>1089</v>
      </c>
      <c r="H22" s="839" t="s">
        <v>1095</v>
      </c>
      <c r="I22" s="840">
        <v>1010</v>
      </c>
      <c r="J22" s="1210">
        <v>100800</v>
      </c>
      <c r="K22" s="824"/>
    </row>
    <row r="23" spans="1:11" s="1096" customFormat="1" ht="15.75" customHeight="1">
      <c r="A23" s="1095"/>
      <c r="B23" s="816" t="s">
        <v>1112</v>
      </c>
      <c r="C23" s="817" t="s">
        <v>1085</v>
      </c>
      <c r="D23" s="818"/>
      <c r="E23" s="854">
        <v>4</v>
      </c>
      <c r="F23" s="855">
        <v>295</v>
      </c>
      <c r="G23" s="819" t="s">
        <v>1086</v>
      </c>
      <c r="H23" s="856" t="s">
        <v>1113</v>
      </c>
      <c r="I23" s="822">
        <v>1011</v>
      </c>
      <c r="J23" s="1207">
        <v>48840</v>
      </c>
      <c r="K23" s="857"/>
    </row>
    <row r="24" spans="1:11" s="1096" customFormat="1" ht="15.75" customHeight="1">
      <c r="A24" s="1095"/>
      <c r="B24" s="816"/>
      <c r="C24" s="839" t="s">
        <v>1100</v>
      </c>
      <c r="D24" s="827">
        <v>1221</v>
      </c>
      <c r="E24" s="859">
        <v>3</v>
      </c>
      <c r="F24" s="829" t="s">
        <v>1114</v>
      </c>
      <c r="G24" s="828" t="s">
        <v>1089</v>
      </c>
      <c r="H24" s="860" t="s">
        <v>1113</v>
      </c>
      <c r="I24" s="831">
        <v>1012</v>
      </c>
      <c r="J24" s="1209">
        <v>55440</v>
      </c>
      <c r="K24" s="857"/>
    </row>
    <row r="25" spans="1:11" s="1096" customFormat="1" ht="15.75" customHeight="1">
      <c r="A25" s="1095"/>
      <c r="B25" s="816"/>
      <c r="C25" s="839"/>
      <c r="D25" s="827">
        <v>1223</v>
      </c>
      <c r="E25" s="859">
        <v>3</v>
      </c>
      <c r="F25" s="829" t="s">
        <v>1114</v>
      </c>
      <c r="G25" s="828" t="s">
        <v>1089</v>
      </c>
      <c r="H25" s="860" t="s">
        <v>1113</v>
      </c>
      <c r="I25" s="831">
        <v>1013</v>
      </c>
      <c r="J25" s="1209">
        <v>59400</v>
      </c>
      <c r="K25" s="857"/>
    </row>
    <row r="26" spans="1:11" s="1096" customFormat="1" ht="15.75" customHeight="1">
      <c r="A26" s="1095"/>
      <c r="B26" s="816"/>
      <c r="C26" s="839"/>
      <c r="D26" s="827">
        <v>1225</v>
      </c>
      <c r="E26" s="859">
        <v>3</v>
      </c>
      <c r="F26" s="829" t="s">
        <v>1114</v>
      </c>
      <c r="G26" s="828" t="s">
        <v>1089</v>
      </c>
      <c r="H26" s="860" t="s">
        <v>1113</v>
      </c>
      <c r="I26" s="831">
        <v>1014</v>
      </c>
      <c r="J26" s="1209">
        <v>62040</v>
      </c>
      <c r="K26" s="857"/>
    </row>
    <row r="27" spans="1:11" s="1096" customFormat="1" ht="15.75" customHeight="1">
      <c r="A27" s="1095"/>
      <c r="B27" s="816"/>
      <c r="C27" s="839"/>
      <c r="D27" s="827">
        <v>1227</v>
      </c>
      <c r="E27" s="859">
        <v>3</v>
      </c>
      <c r="F27" s="829" t="s">
        <v>1114</v>
      </c>
      <c r="G27" s="828" t="s">
        <v>1089</v>
      </c>
      <c r="H27" s="860" t="s">
        <v>1113</v>
      </c>
      <c r="I27" s="831">
        <v>1015</v>
      </c>
      <c r="J27" s="1209">
        <v>73260</v>
      </c>
      <c r="K27" s="857"/>
    </row>
    <row r="28" spans="1:11" s="1096" customFormat="1" ht="15.75" customHeight="1">
      <c r="A28" s="1095"/>
      <c r="B28" s="816"/>
      <c r="C28" s="839"/>
      <c r="D28" s="827">
        <v>1228</v>
      </c>
      <c r="E28" s="859">
        <v>3</v>
      </c>
      <c r="F28" s="829" t="s">
        <v>1114</v>
      </c>
      <c r="G28" s="828" t="s">
        <v>1089</v>
      </c>
      <c r="H28" s="860" t="s">
        <v>1113</v>
      </c>
      <c r="I28" s="831">
        <v>1016</v>
      </c>
      <c r="J28" s="1209">
        <v>102690</v>
      </c>
      <c r="K28" s="857"/>
    </row>
    <row r="29" spans="1:11" s="1096" customFormat="1" ht="15.75" customHeight="1">
      <c r="A29" s="1095"/>
      <c r="B29" s="816"/>
      <c r="C29" s="839"/>
      <c r="D29" s="836">
        <v>1232</v>
      </c>
      <c r="E29" s="837">
        <v>3</v>
      </c>
      <c r="F29" s="838" t="s">
        <v>1114</v>
      </c>
      <c r="G29" s="837" t="s">
        <v>1089</v>
      </c>
      <c r="H29" s="861" t="s">
        <v>1113</v>
      </c>
      <c r="I29" s="840">
        <v>1022</v>
      </c>
      <c r="J29" s="1210">
        <v>129840</v>
      </c>
      <c r="K29" s="857"/>
    </row>
    <row r="30" spans="1:11" ht="15.75" customHeight="1">
      <c r="A30" s="909"/>
      <c r="B30" s="1211" t="s">
        <v>1115</v>
      </c>
      <c r="C30" s="1211"/>
      <c r="D30" s="1211"/>
      <c r="E30" s="1065">
        <v>2</v>
      </c>
      <c r="F30" s="1066" t="s">
        <v>1116</v>
      </c>
      <c r="G30" s="1065" t="s">
        <v>1117</v>
      </c>
      <c r="H30" s="952" t="s">
        <v>1118</v>
      </c>
      <c r="I30" s="953">
        <v>1009</v>
      </c>
      <c r="J30" s="1212">
        <v>33000</v>
      </c>
      <c r="K30" s="857"/>
    </row>
    <row r="31" spans="1:11" s="918" customFormat="1" ht="18.75" customHeight="1">
      <c r="A31" s="1093" t="s">
        <v>293</v>
      </c>
      <c r="B31" s="1213"/>
      <c r="C31" s="1214"/>
      <c r="D31" s="1215"/>
      <c r="E31" s="1216"/>
      <c r="F31" s="1217"/>
      <c r="G31" s="1216"/>
      <c r="H31" s="1218"/>
      <c r="I31" s="1219"/>
      <c r="J31" s="1220"/>
      <c r="K31" s="857"/>
    </row>
    <row r="32" spans="1:11" ht="15.75" customHeight="1">
      <c r="A32" s="909"/>
      <c r="B32" s="910" t="s">
        <v>1988</v>
      </c>
      <c r="C32" s="1206" t="s">
        <v>1085</v>
      </c>
      <c r="D32" s="912"/>
      <c r="E32" s="913">
        <v>4</v>
      </c>
      <c r="F32" s="914" t="s">
        <v>1120</v>
      </c>
      <c r="G32" s="913" t="s">
        <v>1086</v>
      </c>
      <c r="H32" s="916" t="s">
        <v>1121</v>
      </c>
      <c r="I32" s="917">
        <v>1020</v>
      </c>
      <c r="J32" s="1207">
        <v>14520</v>
      </c>
      <c r="K32" s="857"/>
    </row>
    <row r="33" spans="1:11" ht="15.75" customHeight="1">
      <c r="A33" s="909"/>
      <c r="B33" s="910"/>
      <c r="C33" s="1208" t="s">
        <v>1088</v>
      </c>
      <c r="D33" s="919">
        <v>1221</v>
      </c>
      <c r="E33" s="920">
        <v>3</v>
      </c>
      <c r="F33" s="921" t="s">
        <v>1122</v>
      </c>
      <c r="G33" s="920" t="s">
        <v>1089</v>
      </c>
      <c r="H33" s="923" t="s">
        <v>1123</v>
      </c>
      <c r="I33" s="924">
        <v>1021</v>
      </c>
      <c r="J33" s="1209">
        <v>21780</v>
      </c>
      <c r="K33" s="857"/>
    </row>
    <row r="34" spans="1:11" ht="15.75" customHeight="1">
      <c r="A34" s="909"/>
      <c r="B34" s="910"/>
      <c r="C34" s="1208"/>
      <c r="D34" s="919">
        <v>1223</v>
      </c>
      <c r="E34" s="920">
        <v>3</v>
      </c>
      <c r="F34" s="921" t="s">
        <v>1122</v>
      </c>
      <c r="G34" s="920" t="s">
        <v>1089</v>
      </c>
      <c r="H34" s="923" t="s">
        <v>1124</v>
      </c>
      <c r="I34" s="924">
        <v>1023</v>
      </c>
      <c r="J34" s="1209">
        <v>30360</v>
      </c>
      <c r="K34" s="857"/>
    </row>
    <row r="35" spans="1:11" ht="15.75" customHeight="1">
      <c r="A35" s="909"/>
      <c r="B35" s="910"/>
      <c r="C35" s="1208"/>
      <c r="D35" s="919">
        <v>1225</v>
      </c>
      <c r="E35" s="920">
        <v>3</v>
      </c>
      <c r="F35" s="921" t="s">
        <v>1122</v>
      </c>
      <c r="G35" s="920" t="s">
        <v>1089</v>
      </c>
      <c r="H35" s="923" t="s">
        <v>1125</v>
      </c>
      <c r="I35" s="924">
        <v>1025</v>
      </c>
      <c r="J35" s="1209">
        <v>33000</v>
      </c>
      <c r="K35" s="857"/>
    </row>
    <row r="36" spans="1:11" ht="15.75" customHeight="1">
      <c r="A36" s="909"/>
      <c r="B36" s="910"/>
      <c r="C36" s="1208"/>
      <c r="D36" s="919">
        <v>1227</v>
      </c>
      <c r="E36" s="920">
        <v>3</v>
      </c>
      <c r="F36" s="921" t="s">
        <v>1122</v>
      </c>
      <c r="G36" s="920" t="s">
        <v>1089</v>
      </c>
      <c r="H36" s="923" t="s">
        <v>1126</v>
      </c>
      <c r="I36" s="924">
        <v>1027</v>
      </c>
      <c r="J36" s="1209">
        <v>43960</v>
      </c>
      <c r="K36" s="857"/>
    </row>
    <row r="37" spans="1:11" ht="15.75" customHeight="1">
      <c r="A37" s="909"/>
      <c r="B37" s="910"/>
      <c r="C37" s="1208"/>
      <c r="D37" s="925">
        <v>1228</v>
      </c>
      <c r="E37" s="926">
        <v>3</v>
      </c>
      <c r="F37" s="927" t="s">
        <v>1122</v>
      </c>
      <c r="G37" s="926" t="s">
        <v>1089</v>
      </c>
      <c r="H37" s="929" t="s">
        <v>1127</v>
      </c>
      <c r="I37" s="930">
        <v>1028</v>
      </c>
      <c r="J37" s="1210">
        <v>73490</v>
      </c>
      <c r="K37" s="857"/>
    </row>
    <row r="38" spans="1:11" s="1096" customFormat="1" ht="15.75" customHeight="1">
      <c r="A38" s="1095"/>
      <c r="B38" s="1221" t="s">
        <v>1139</v>
      </c>
      <c r="C38" s="843" t="s">
        <v>1085</v>
      </c>
      <c r="D38" s="844"/>
      <c r="E38" s="845">
        <v>4</v>
      </c>
      <c r="F38" s="853" t="s">
        <v>1140</v>
      </c>
      <c r="G38" s="845" t="s">
        <v>1086</v>
      </c>
      <c r="H38" s="1222" t="s">
        <v>1113</v>
      </c>
      <c r="I38" s="848">
        <v>1017</v>
      </c>
      <c r="J38" s="1212">
        <v>48840</v>
      </c>
      <c r="K38" s="857"/>
    </row>
    <row r="39" spans="1:11" s="1096" customFormat="1" ht="15.75" customHeight="1">
      <c r="A39" s="1095"/>
      <c r="B39" s="1221"/>
      <c r="C39" s="839" t="s">
        <v>1100</v>
      </c>
      <c r="D39" s="827">
        <v>1221</v>
      </c>
      <c r="E39" s="828">
        <v>3</v>
      </c>
      <c r="F39" s="829" t="s">
        <v>1141</v>
      </c>
      <c r="G39" s="828" t="s">
        <v>1089</v>
      </c>
      <c r="H39" s="860" t="s">
        <v>1113</v>
      </c>
      <c r="I39" s="831">
        <v>1018</v>
      </c>
      <c r="J39" s="1209">
        <v>55440</v>
      </c>
      <c r="K39" s="857"/>
    </row>
    <row r="40" spans="1:11" s="1096" customFormat="1" ht="15.75" customHeight="1">
      <c r="A40" s="1095"/>
      <c r="B40" s="1221"/>
      <c r="C40" s="839"/>
      <c r="D40" s="827">
        <v>1223</v>
      </c>
      <c r="E40" s="828">
        <v>3</v>
      </c>
      <c r="F40" s="829" t="s">
        <v>1141</v>
      </c>
      <c r="G40" s="828" t="s">
        <v>1089</v>
      </c>
      <c r="H40" s="860" t="s">
        <v>1113</v>
      </c>
      <c r="I40" s="831">
        <v>1019</v>
      </c>
      <c r="J40" s="1209">
        <v>59400</v>
      </c>
      <c r="K40" s="857"/>
    </row>
    <row r="41" spans="1:11" s="1096" customFormat="1" ht="15.75" customHeight="1">
      <c r="A41" s="1095"/>
      <c r="B41" s="1221"/>
      <c r="C41" s="839"/>
      <c r="D41" s="827">
        <v>1225</v>
      </c>
      <c r="E41" s="828">
        <v>3</v>
      </c>
      <c r="F41" s="829" t="s">
        <v>1141</v>
      </c>
      <c r="G41" s="828" t="s">
        <v>1089</v>
      </c>
      <c r="H41" s="860" t="s">
        <v>1113</v>
      </c>
      <c r="I41" s="831">
        <v>1029</v>
      </c>
      <c r="J41" s="1209">
        <v>62040</v>
      </c>
      <c r="K41" s="857"/>
    </row>
    <row r="42" spans="1:11" s="1096" customFormat="1" ht="15.75" customHeight="1">
      <c r="A42" s="1095"/>
      <c r="B42" s="1221"/>
      <c r="C42" s="839"/>
      <c r="D42" s="827">
        <v>1227</v>
      </c>
      <c r="E42" s="828">
        <v>3</v>
      </c>
      <c r="F42" s="829" t="s">
        <v>1141</v>
      </c>
      <c r="G42" s="828" t="s">
        <v>1089</v>
      </c>
      <c r="H42" s="860" t="s">
        <v>1113</v>
      </c>
      <c r="I42" s="831">
        <v>1039</v>
      </c>
      <c r="J42" s="1209">
        <v>73260</v>
      </c>
      <c r="K42" s="857"/>
    </row>
    <row r="43" spans="1:11" s="1096" customFormat="1" ht="15.75" customHeight="1">
      <c r="A43" s="1095"/>
      <c r="B43" s="1221"/>
      <c r="C43" s="839"/>
      <c r="D43" s="827">
        <v>1228</v>
      </c>
      <c r="E43" s="828">
        <v>3</v>
      </c>
      <c r="F43" s="829" t="s">
        <v>1141</v>
      </c>
      <c r="G43" s="828" t="s">
        <v>1089</v>
      </c>
      <c r="H43" s="860" t="s">
        <v>1113</v>
      </c>
      <c r="I43" s="831">
        <v>1042</v>
      </c>
      <c r="J43" s="1209">
        <v>102690</v>
      </c>
      <c r="K43" s="857"/>
    </row>
    <row r="44" spans="1:11" s="1096" customFormat="1" ht="15.75" customHeight="1">
      <c r="A44" s="1095"/>
      <c r="B44" s="1221"/>
      <c r="C44" s="839"/>
      <c r="D44" s="836">
        <v>1232</v>
      </c>
      <c r="E44" s="837">
        <v>3</v>
      </c>
      <c r="F44" s="838" t="s">
        <v>1141</v>
      </c>
      <c r="G44" s="837" t="s">
        <v>1089</v>
      </c>
      <c r="H44" s="861" t="s">
        <v>1113</v>
      </c>
      <c r="I44" s="840">
        <v>1043</v>
      </c>
      <c r="J44" s="1209">
        <v>129840</v>
      </c>
      <c r="K44" s="857"/>
    </row>
    <row r="45" spans="1:11" s="918" customFormat="1" ht="17.25" customHeight="1">
      <c r="A45" s="1093" t="s">
        <v>325</v>
      </c>
      <c r="B45" s="1223"/>
      <c r="C45" s="1224"/>
      <c r="D45" s="1225"/>
      <c r="E45" s="1226"/>
      <c r="F45" s="1227"/>
      <c r="G45" s="1226"/>
      <c r="H45" s="1228"/>
      <c r="I45" s="1229"/>
      <c r="J45" s="1230"/>
      <c r="K45" s="857"/>
    </row>
    <row r="46" spans="1:11" ht="15.75" customHeight="1">
      <c r="A46" s="909"/>
      <c r="B46" s="1231" t="s">
        <v>1989</v>
      </c>
      <c r="C46" s="1206" t="s">
        <v>1085</v>
      </c>
      <c r="D46" s="912"/>
      <c r="E46" s="913">
        <v>4</v>
      </c>
      <c r="F46" s="914" t="s">
        <v>1142</v>
      </c>
      <c r="G46" s="913" t="s">
        <v>1086</v>
      </c>
      <c r="H46" s="916" t="s">
        <v>1143</v>
      </c>
      <c r="I46" s="917">
        <v>1030</v>
      </c>
      <c r="J46" s="1209">
        <v>14520</v>
      </c>
      <c r="K46" s="857"/>
    </row>
    <row r="47" spans="1:11" ht="15.75" customHeight="1">
      <c r="A47" s="909"/>
      <c r="B47" s="1231"/>
      <c r="C47" s="1232" t="s">
        <v>1088</v>
      </c>
      <c r="D47" s="919">
        <v>1221</v>
      </c>
      <c r="E47" s="920">
        <v>3</v>
      </c>
      <c r="F47" s="921" t="s">
        <v>1144</v>
      </c>
      <c r="G47" s="920" t="s">
        <v>1089</v>
      </c>
      <c r="H47" s="923" t="s">
        <v>1145</v>
      </c>
      <c r="I47" s="924">
        <v>1031</v>
      </c>
      <c r="J47" s="1209">
        <v>21780</v>
      </c>
      <c r="K47" s="857"/>
    </row>
    <row r="48" spans="1:11" ht="15.75" customHeight="1">
      <c r="A48" s="909"/>
      <c r="B48" s="1231"/>
      <c r="C48" s="1232"/>
      <c r="D48" s="919">
        <v>1223</v>
      </c>
      <c r="E48" s="920">
        <v>3</v>
      </c>
      <c r="F48" s="921" t="s">
        <v>1144</v>
      </c>
      <c r="G48" s="920" t="s">
        <v>1089</v>
      </c>
      <c r="H48" s="923" t="s">
        <v>1146</v>
      </c>
      <c r="I48" s="924">
        <v>1033</v>
      </c>
      <c r="J48" s="1209">
        <v>30360</v>
      </c>
      <c r="K48" s="857"/>
    </row>
    <row r="49" spans="1:11" ht="15.75" customHeight="1">
      <c r="A49" s="909"/>
      <c r="B49" s="1231"/>
      <c r="C49" s="1232"/>
      <c r="D49" s="919">
        <v>1225</v>
      </c>
      <c r="E49" s="920">
        <v>3</v>
      </c>
      <c r="F49" s="921" t="s">
        <v>1144</v>
      </c>
      <c r="G49" s="920" t="s">
        <v>1089</v>
      </c>
      <c r="H49" s="923" t="s">
        <v>1147</v>
      </c>
      <c r="I49" s="924">
        <v>1035</v>
      </c>
      <c r="J49" s="1209">
        <v>33000</v>
      </c>
      <c r="K49" s="857"/>
    </row>
    <row r="50" spans="1:11" ht="15.75" customHeight="1">
      <c r="A50" s="909"/>
      <c r="B50" s="1231"/>
      <c r="C50" s="1232"/>
      <c r="D50" s="1233">
        <v>1228</v>
      </c>
      <c r="E50" s="1234">
        <v>3</v>
      </c>
      <c r="F50" s="1235" t="s">
        <v>1144</v>
      </c>
      <c r="G50" s="1234" t="s">
        <v>1089</v>
      </c>
      <c r="H50" s="1236" t="s">
        <v>1148</v>
      </c>
      <c r="I50" s="1237">
        <v>1038</v>
      </c>
      <c r="J50" s="1209">
        <v>73490</v>
      </c>
      <c r="K50" s="857"/>
    </row>
    <row r="51" spans="1:11" s="918" customFormat="1" ht="18.75" customHeight="1">
      <c r="A51" s="1093" t="s">
        <v>399</v>
      </c>
      <c r="B51" s="1223"/>
      <c r="C51" s="1224"/>
      <c r="D51" s="1225"/>
      <c r="E51" s="1226"/>
      <c r="F51" s="1227"/>
      <c r="G51" s="1226"/>
      <c r="H51" s="1228"/>
      <c r="I51" s="1229"/>
      <c r="J51" s="1230"/>
      <c r="K51" s="857"/>
    </row>
    <row r="52" spans="1:11" ht="15.75" customHeight="1">
      <c r="A52" s="909"/>
      <c r="B52" s="910" t="s">
        <v>1990</v>
      </c>
      <c r="C52" s="1206" t="s">
        <v>1085</v>
      </c>
      <c r="D52" s="912"/>
      <c r="E52" s="913">
        <v>4</v>
      </c>
      <c r="F52" s="914" t="s">
        <v>400</v>
      </c>
      <c r="G52" s="913" t="s">
        <v>1086</v>
      </c>
      <c r="H52" s="916" t="s">
        <v>1157</v>
      </c>
      <c r="I52" s="917">
        <v>1040</v>
      </c>
      <c r="J52" s="1209">
        <v>11880</v>
      </c>
      <c r="K52" s="857"/>
    </row>
    <row r="53" spans="1:11" ht="30.75" customHeight="1">
      <c r="A53" s="909"/>
      <c r="B53" s="910"/>
      <c r="C53" s="1208" t="s">
        <v>1088</v>
      </c>
      <c r="D53" s="925">
        <v>1221</v>
      </c>
      <c r="E53" s="926">
        <v>3</v>
      </c>
      <c r="F53" s="927" t="s">
        <v>415</v>
      </c>
      <c r="G53" s="926" t="s">
        <v>1089</v>
      </c>
      <c r="H53" s="929" t="s">
        <v>1158</v>
      </c>
      <c r="I53" s="930">
        <v>1041</v>
      </c>
      <c r="J53" s="1209">
        <v>22420</v>
      </c>
      <c r="K53" s="857"/>
    </row>
    <row r="54" spans="1:11" s="918" customFormat="1" ht="18.75" customHeight="1">
      <c r="A54" s="1093" t="s">
        <v>429</v>
      </c>
      <c r="B54" s="1223"/>
      <c r="C54" s="1224"/>
      <c r="D54" s="1225"/>
      <c r="E54" s="1226"/>
      <c r="F54" s="1227"/>
      <c r="G54" s="1226"/>
      <c r="H54" s="1228"/>
      <c r="I54" s="1229"/>
      <c r="J54" s="1230"/>
      <c r="K54" s="857"/>
    </row>
    <row r="55" spans="1:11" ht="17.25" customHeight="1">
      <c r="A55" s="909"/>
      <c r="B55" s="1231" t="s">
        <v>1991</v>
      </c>
      <c r="C55" s="1206" t="s">
        <v>1085</v>
      </c>
      <c r="D55" s="912"/>
      <c r="E55" s="913">
        <v>4</v>
      </c>
      <c r="F55" s="914" t="s">
        <v>430</v>
      </c>
      <c r="G55" s="913" t="s">
        <v>1086</v>
      </c>
      <c r="H55" s="916" t="s">
        <v>1173</v>
      </c>
      <c r="I55" s="917">
        <v>1050</v>
      </c>
      <c r="J55" s="1209">
        <v>14520</v>
      </c>
      <c r="K55" s="857"/>
    </row>
    <row r="56" spans="1:11" ht="27.75" customHeight="1">
      <c r="A56" s="909"/>
      <c r="B56" s="1231"/>
      <c r="C56" s="1232" t="s">
        <v>1088</v>
      </c>
      <c r="D56" s="1233">
        <v>1221</v>
      </c>
      <c r="E56" s="1234">
        <v>3</v>
      </c>
      <c r="F56" s="1235" t="s">
        <v>448</v>
      </c>
      <c r="G56" s="1234" t="s">
        <v>1089</v>
      </c>
      <c r="H56" s="1236" t="s">
        <v>1174</v>
      </c>
      <c r="I56" s="1237">
        <v>1051</v>
      </c>
      <c r="J56" s="1209">
        <v>25060</v>
      </c>
      <c r="K56" s="857"/>
    </row>
    <row r="57" spans="1:11" ht="21" customHeight="1">
      <c r="A57" s="1093" t="s">
        <v>1182</v>
      </c>
      <c r="B57" s="1223"/>
      <c r="C57" s="1238"/>
      <c r="D57" s="1225"/>
      <c r="E57" s="1239"/>
      <c r="F57" s="1240"/>
      <c r="G57" s="1240"/>
      <c r="H57" s="1241"/>
      <c r="I57" s="1241"/>
      <c r="J57" s="1242"/>
      <c r="K57" s="1243"/>
    </row>
    <row r="58" spans="1:11" ht="15.75" customHeight="1">
      <c r="A58" s="909"/>
      <c r="B58" s="910" t="s">
        <v>1992</v>
      </c>
      <c r="C58" s="1206" t="s">
        <v>1085</v>
      </c>
      <c r="D58" s="912"/>
      <c r="E58" s="913">
        <v>3</v>
      </c>
      <c r="F58" s="914" t="s">
        <v>278</v>
      </c>
      <c r="G58" s="913" t="s">
        <v>1089</v>
      </c>
      <c r="H58" s="916" t="s">
        <v>1184</v>
      </c>
      <c r="I58" s="917">
        <v>1060</v>
      </c>
      <c r="J58" s="1207">
        <v>17160</v>
      </c>
      <c r="K58" s="857"/>
    </row>
    <row r="59" spans="1:11" ht="15.75" customHeight="1">
      <c r="A59" s="909"/>
      <c r="B59" s="910"/>
      <c r="C59" s="1244" t="s">
        <v>1088</v>
      </c>
      <c r="D59" s="919">
        <v>1221</v>
      </c>
      <c r="E59" s="920">
        <v>2</v>
      </c>
      <c r="F59" s="921" t="s">
        <v>1185</v>
      </c>
      <c r="G59" s="920" t="s">
        <v>1117</v>
      </c>
      <c r="H59" s="923" t="s">
        <v>1186</v>
      </c>
      <c r="I59" s="924">
        <v>1061</v>
      </c>
      <c r="J59" s="1209">
        <v>29020</v>
      </c>
      <c r="K59" s="857"/>
    </row>
    <row r="60" spans="1:11" ht="15.75" customHeight="1">
      <c r="A60" s="909"/>
      <c r="B60" s="910"/>
      <c r="C60" s="1244"/>
      <c r="D60" s="919">
        <v>1223</v>
      </c>
      <c r="E60" s="920">
        <v>2</v>
      </c>
      <c r="F60" s="921" t="s">
        <v>1185</v>
      </c>
      <c r="G60" s="920" t="s">
        <v>1117</v>
      </c>
      <c r="H60" s="923" t="s">
        <v>1187</v>
      </c>
      <c r="I60" s="924">
        <v>1063</v>
      </c>
      <c r="J60" s="1209">
        <v>33000</v>
      </c>
      <c r="K60" s="857"/>
    </row>
    <row r="61" spans="1:11" ht="15.75" customHeight="1">
      <c r="A61" s="909"/>
      <c r="B61" s="910"/>
      <c r="C61" s="1244"/>
      <c r="D61" s="919">
        <v>1225</v>
      </c>
      <c r="E61" s="920">
        <v>2</v>
      </c>
      <c r="F61" s="921" t="s">
        <v>1185</v>
      </c>
      <c r="G61" s="920" t="s">
        <v>1117</v>
      </c>
      <c r="H61" s="923" t="s">
        <v>1188</v>
      </c>
      <c r="I61" s="924">
        <v>1065</v>
      </c>
      <c r="J61" s="1209">
        <v>35640</v>
      </c>
      <c r="K61" s="857"/>
    </row>
    <row r="62" spans="1:11" ht="15.75" customHeight="1">
      <c r="A62" s="909"/>
      <c r="B62" s="910"/>
      <c r="C62" s="1244"/>
      <c r="D62" s="919">
        <v>1227</v>
      </c>
      <c r="E62" s="920">
        <v>2</v>
      </c>
      <c r="F62" s="921" t="s">
        <v>1185</v>
      </c>
      <c r="G62" s="920" t="s">
        <v>1117</v>
      </c>
      <c r="H62" s="923" t="s">
        <v>1189</v>
      </c>
      <c r="I62" s="924">
        <v>1067</v>
      </c>
      <c r="J62" s="1209">
        <v>46600</v>
      </c>
      <c r="K62" s="857"/>
    </row>
    <row r="63" spans="1:11" ht="15.75" customHeight="1">
      <c r="A63" s="909"/>
      <c r="B63" s="910"/>
      <c r="C63" s="1244"/>
      <c r="D63" s="919">
        <v>1228</v>
      </c>
      <c r="E63" s="920">
        <v>2</v>
      </c>
      <c r="F63" s="921" t="s">
        <v>1185</v>
      </c>
      <c r="G63" s="920" t="s">
        <v>1117</v>
      </c>
      <c r="H63" s="923" t="s">
        <v>1190</v>
      </c>
      <c r="I63" s="924">
        <v>1068</v>
      </c>
      <c r="J63" s="1209">
        <v>76130</v>
      </c>
      <c r="K63" s="857"/>
    </row>
    <row r="64" spans="1:11" ht="15.75" customHeight="1">
      <c r="A64" s="909"/>
      <c r="B64" s="910"/>
      <c r="C64" s="1245" t="s">
        <v>1191</v>
      </c>
      <c r="D64" s="925"/>
      <c r="E64" s="926">
        <v>2</v>
      </c>
      <c r="F64" s="927" t="s">
        <v>1192</v>
      </c>
      <c r="G64" s="926" t="s">
        <v>1117</v>
      </c>
      <c r="H64" s="929" t="s">
        <v>1193</v>
      </c>
      <c r="I64" s="930">
        <v>1069</v>
      </c>
      <c r="J64" s="1210">
        <v>37020</v>
      </c>
      <c r="K64" s="857"/>
    </row>
    <row r="65" spans="1:11" s="785" customFormat="1" ht="15" customHeight="1">
      <c r="A65" s="809" t="s">
        <v>1212</v>
      </c>
      <c r="B65" s="810"/>
      <c r="C65" s="904"/>
      <c r="D65" s="905"/>
      <c r="E65" s="812"/>
      <c r="F65" s="813"/>
      <c r="G65" s="812"/>
      <c r="H65" s="814"/>
      <c r="I65" s="815"/>
      <c r="J65" s="857"/>
      <c r="K65" s="857"/>
    </row>
    <row r="66" spans="1:11" s="773" customFormat="1" ht="15.75" customHeight="1">
      <c r="A66" s="801"/>
      <c r="B66" s="816" t="s">
        <v>1213</v>
      </c>
      <c r="C66" s="891" t="s">
        <v>1085</v>
      </c>
      <c r="D66" s="818"/>
      <c r="E66" s="819">
        <v>4</v>
      </c>
      <c r="F66" s="820" t="s">
        <v>1214</v>
      </c>
      <c r="G66" s="819" t="s">
        <v>1086</v>
      </c>
      <c r="H66" s="821" t="s">
        <v>1215</v>
      </c>
      <c r="I66" s="822">
        <v>1070</v>
      </c>
      <c r="J66" s="1207">
        <v>23760</v>
      </c>
      <c r="K66" s="857"/>
    </row>
    <row r="67" spans="1:11" s="773" customFormat="1" ht="15.75" customHeight="1">
      <c r="A67" s="801"/>
      <c r="B67" s="816"/>
      <c r="C67" s="903" t="s">
        <v>1100</v>
      </c>
      <c r="D67" s="827">
        <v>1221</v>
      </c>
      <c r="E67" s="828">
        <v>3</v>
      </c>
      <c r="F67" s="829" t="s">
        <v>468</v>
      </c>
      <c r="G67" s="828" t="s">
        <v>1089</v>
      </c>
      <c r="H67" s="830" t="s">
        <v>1216</v>
      </c>
      <c r="I67" s="831">
        <v>1071</v>
      </c>
      <c r="J67" s="1209">
        <v>30360</v>
      </c>
      <c r="K67" s="857"/>
    </row>
    <row r="68" spans="1:11" s="773" customFormat="1" ht="15.75" customHeight="1">
      <c r="A68" s="801"/>
      <c r="B68" s="816"/>
      <c r="C68" s="903"/>
      <c r="D68" s="827">
        <v>1223</v>
      </c>
      <c r="E68" s="828">
        <v>3</v>
      </c>
      <c r="F68" s="829" t="s">
        <v>468</v>
      </c>
      <c r="G68" s="828" t="s">
        <v>1089</v>
      </c>
      <c r="H68" s="830" t="s">
        <v>1217</v>
      </c>
      <c r="I68" s="831">
        <v>1073</v>
      </c>
      <c r="J68" s="1209">
        <v>34320</v>
      </c>
      <c r="K68" s="857"/>
    </row>
    <row r="69" spans="1:11" s="773" customFormat="1" ht="15.75" customHeight="1">
      <c r="A69" s="801"/>
      <c r="B69" s="816"/>
      <c r="C69" s="903"/>
      <c r="D69" s="827">
        <v>1225</v>
      </c>
      <c r="E69" s="828">
        <v>3</v>
      </c>
      <c r="F69" s="829" t="s">
        <v>468</v>
      </c>
      <c r="G69" s="828" t="s">
        <v>1089</v>
      </c>
      <c r="H69" s="830" t="s">
        <v>1218</v>
      </c>
      <c r="I69" s="831">
        <v>1075</v>
      </c>
      <c r="J69" s="1209">
        <v>36960</v>
      </c>
      <c r="K69" s="857"/>
    </row>
    <row r="70" spans="1:11" s="773" customFormat="1" ht="15.75" customHeight="1">
      <c r="A70" s="801"/>
      <c r="B70" s="816"/>
      <c r="C70" s="903"/>
      <c r="D70" s="827">
        <v>1227</v>
      </c>
      <c r="E70" s="828">
        <v>3</v>
      </c>
      <c r="F70" s="829" t="s">
        <v>468</v>
      </c>
      <c r="G70" s="828" t="s">
        <v>1089</v>
      </c>
      <c r="H70" s="830" t="s">
        <v>1219</v>
      </c>
      <c r="I70" s="831">
        <v>1077</v>
      </c>
      <c r="J70" s="1209">
        <v>48180</v>
      </c>
      <c r="K70" s="857"/>
    </row>
    <row r="71" spans="1:11" s="773" customFormat="1" ht="15.75" customHeight="1">
      <c r="A71" s="801"/>
      <c r="B71" s="816"/>
      <c r="C71" s="903"/>
      <c r="D71" s="836">
        <v>1228</v>
      </c>
      <c r="E71" s="837">
        <v>3</v>
      </c>
      <c r="F71" s="838" t="s">
        <v>468</v>
      </c>
      <c r="G71" s="837" t="s">
        <v>1089</v>
      </c>
      <c r="H71" s="839" t="s">
        <v>1220</v>
      </c>
      <c r="I71" s="840">
        <v>1078</v>
      </c>
      <c r="J71" s="1210">
        <v>77610</v>
      </c>
      <c r="K71" s="857"/>
    </row>
    <row r="72" spans="1:11" s="773" customFormat="1" ht="18" customHeight="1">
      <c r="A72" s="809" t="s">
        <v>1221</v>
      </c>
      <c r="B72" s="810"/>
      <c r="C72" s="904"/>
      <c r="D72" s="905"/>
      <c r="E72" s="812"/>
      <c r="F72" s="813"/>
      <c r="G72" s="812"/>
      <c r="H72" s="814"/>
      <c r="I72" s="815"/>
      <c r="J72" s="857"/>
      <c r="K72" s="857"/>
    </row>
    <row r="73" spans="1:11" s="773" customFormat="1" ht="15.75" customHeight="1">
      <c r="A73" s="801"/>
      <c r="B73" s="816" t="s">
        <v>1221</v>
      </c>
      <c r="C73" s="891" t="s">
        <v>1085</v>
      </c>
      <c r="D73" s="819"/>
      <c r="E73" s="819">
        <v>4</v>
      </c>
      <c r="F73" s="820" t="s">
        <v>1222</v>
      </c>
      <c r="G73" s="819" t="s">
        <v>1086</v>
      </c>
      <c r="H73" s="821"/>
      <c r="I73" s="822">
        <v>1090</v>
      </c>
      <c r="J73" s="1207">
        <v>23760</v>
      </c>
      <c r="K73" s="857"/>
    </row>
    <row r="74" spans="1:11" s="773" customFormat="1" ht="15.75" customHeight="1">
      <c r="A74" s="801"/>
      <c r="B74" s="816"/>
      <c r="C74" s="906" t="s">
        <v>1100</v>
      </c>
      <c r="D74" s="827">
        <v>1221</v>
      </c>
      <c r="E74" s="828">
        <v>3</v>
      </c>
      <c r="F74" s="829" t="s">
        <v>1223</v>
      </c>
      <c r="G74" s="828" t="s">
        <v>1089</v>
      </c>
      <c r="H74" s="830"/>
      <c r="I74" s="831">
        <v>1091</v>
      </c>
      <c r="J74" s="1209">
        <v>30360</v>
      </c>
      <c r="K74" s="857"/>
    </row>
    <row r="75" spans="1:11" s="773" customFormat="1" ht="15.75" customHeight="1">
      <c r="A75" s="801"/>
      <c r="B75" s="816"/>
      <c r="C75" s="906"/>
      <c r="D75" s="827">
        <v>1223</v>
      </c>
      <c r="E75" s="828">
        <v>3</v>
      </c>
      <c r="F75" s="829" t="s">
        <v>1223</v>
      </c>
      <c r="G75" s="828" t="s">
        <v>1089</v>
      </c>
      <c r="H75" s="830"/>
      <c r="I75" s="831">
        <v>1092</v>
      </c>
      <c r="J75" s="1209">
        <v>34320</v>
      </c>
      <c r="K75" s="857"/>
    </row>
    <row r="76" spans="1:11" s="773" customFormat="1" ht="15.75" customHeight="1">
      <c r="A76" s="801"/>
      <c r="B76" s="816"/>
      <c r="C76" s="906"/>
      <c r="D76" s="827">
        <v>1225</v>
      </c>
      <c r="E76" s="828">
        <v>3</v>
      </c>
      <c r="F76" s="829" t="s">
        <v>1223</v>
      </c>
      <c r="G76" s="828" t="s">
        <v>1089</v>
      </c>
      <c r="H76" s="830"/>
      <c r="I76" s="831">
        <v>1093</v>
      </c>
      <c r="J76" s="1209">
        <v>36960</v>
      </c>
      <c r="K76" s="857"/>
    </row>
    <row r="77" spans="1:11" s="773" customFormat="1" ht="15.75" customHeight="1">
      <c r="A77" s="801"/>
      <c r="B77" s="816"/>
      <c r="C77" s="906"/>
      <c r="D77" s="827">
        <v>1227</v>
      </c>
      <c r="E77" s="828">
        <v>3</v>
      </c>
      <c r="F77" s="829" t="s">
        <v>1223</v>
      </c>
      <c r="G77" s="828" t="s">
        <v>1089</v>
      </c>
      <c r="H77" s="830"/>
      <c r="I77" s="831">
        <v>1094</v>
      </c>
      <c r="J77" s="1209">
        <v>48180</v>
      </c>
      <c r="K77" s="857"/>
    </row>
    <row r="78" spans="1:11" s="773" customFormat="1" ht="15.75" customHeight="1">
      <c r="A78" s="801"/>
      <c r="B78" s="816"/>
      <c r="C78" s="906"/>
      <c r="D78" s="827">
        <v>1228</v>
      </c>
      <c r="E78" s="828">
        <v>3</v>
      </c>
      <c r="F78" s="829" t="s">
        <v>1223</v>
      </c>
      <c r="G78" s="828" t="s">
        <v>1089</v>
      </c>
      <c r="H78" s="830"/>
      <c r="I78" s="831">
        <v>1095</v>
      </c>
      <c r="J78" s="1209">
        <v>77610</v>
      </c>
      <c r="K78" s="857"/>
    </row>
    <row r="79" spans="1:11" s="773" customFormat="1" ht="15.75" customHeight="1">
      <c r="A79" s="801"/>
      <c r="B79" s="816"/>
      <c r="C79" s="906"/>
      <c r="D79" s="827">
        <v>1232</v>
      </c>
      <c r="E79" s="828">
        <v>3</v>
      </c>
      <c r="F79" s="829" t="s">
        <v>1223</v>
      </c>
      <c r="G79" s="828" t="s">
        <v>1089</v>
      </c>
      <c r="H79" s="830"/>
      <c r="I79" s="831">
        <v>1096</v>
      </c>
      <c r="J79" s="1209">
        <v>104760</v>
      </c>
      <c r="K79" s="857"/>
    </row>
    <row r="80" spans="1:11" s="773" customFormat="1" ht="15.75" customHeight="1">
      <c r="A80" s="801"/>
      <c r="B80" s="816"/>
      <c r="C80" s="1246" t="s">
        <v>1191</v>
      </c>
      <c r="D80" s="1247"/>
      <c r="E80" s="837">
        <v>3</v>
      </c>
      <c r="F80" s="838" t="s">
        <v>1224</v>
      </c>
      <c r="G80" s="837" t="s">
        <v>1089</v>
      </c>
      <c r="H80" s="839"/>
      <c r="I80" s="840">
        <v>1097</v>
      </c>
      <c r="J80" s="1210">
        <v>38280</v>
      </c>
      <c r="K80" s="857"/>
    </row>
    <row r="81" spans="1:11" s="918" customFormat="1" ht="25.5" customHeight="1">
      <c r="A81" s="909" t="s">
        <v>1225</v>
      </c>
      <c r="B81" s="1223"/>
      <c r="C81" s="1248"/>
      <c r="D81" s="1225"/>
      <c r="E81" s="1226"/>
      <c r="F81" s="1227"/>
      <c r="G81" s="1226"/>
      <c r="H81" s="1228"/>
      <c r="I81" s="1229"/>
      <c r="J81" s="1230"/>
      <c r="K81" s="857"/>
    </row>
    <row r="82" spans="1:11" s="918" customFormat="1" ht="15.75" customHeight="1">
      <c r="A82" s="909"/>
      <c r="B82" s="910" t="s">
        <v>1226</v>
      </c>
      <c r="C82" s="911" t="s">
        <v>1227</v>
      </c>
      <c r="D82" s="912">
        <v>1221</v>
      </c>
      <c r="E82" s="913">
        <v>3</v>
      </c>
      <c r="F82" s="914" t="s">
        <v>1228</v>
      </c>
      <c r="G82" s="915" t="s">
        <v>1229</v>
      </c>
      <c r="H82" s="916" t="s">
        <v>1230</v>
      </c>
      <c r="I82" s="917">
        <v>1120</v>
      </c>
      <c r="J82" s="1207">
        <v>55440</v>
      </c>
      <c r="K82" s="857"/>
    </row>
    <row r="83" spans="1:11" s="918" customFormat="1" ht="15.75" customHeight="1">
      <c r="A83" s="909"/>
      <c r="B83" s="910"/>
      <c r="C83" s="911"/>
      <c r="D83" s="919">
        <v>1223</v>
      </c>
      <c r="E83" s="920">
        <v>3</v>
      </c>
      <c r="F83" s="921" t="s">
        <v>1228</v>
      </c>
      <c r="G83" s="922" t="s">
        <v>1229</v>
      </c>
      <c r="H83" s="923" t="s">
        <v>1231</v>
      </c>
      <c r="I83" s="924">
        <v>1121</v>
      </c>
      <c r="J83" s="1209">
        <v>59400</v>
      </c>
      <c r="K83" s="857"/>
    </row>
    <row r="84" spans="1:11" s="918" customFormat="1" ht="15.75" customHeight="1">
      <c r="A84" s="909"/>
      <c r="B84" s="910"/>
      <c r="C84" s="911"/>
      <c r="D84" s="919">
        <v>1225</v>
      </c>
      <c r="E84" s="920">
        <v>3</v>
      </c>
      <c r="F84" s="921" t="s">
        <v>1228</v>
      </c>
      <c r="G84" s="922" t="s">
        <v>1229</v>
      </c>
      <c r="H84" s="923" t="s">
        <v>1232</v>
      </c>
      <c r="I84" s="924">
        <v>1122</v>
      </c>
      <c r="J84" s="1209">
        <v>62040</v>
      </c>
      <c r="K84" s="857"/>
    </row>
    <row r="85" spans="1:11" s="918" customFormat="1" ht="15.75" customHeight="1">
      <c r="A85" s="909"/>
      <c r="B85" s="910"/>
      <c r="C85" s="911"/>
      <c r="D85" s="919">
        <v>1227</v>
      </c>
      <c r="E85" s="920">
        <v>3</v>
      </c>
      <c r="F85" s="921" t="s">
        <v>1228</v>
      </c>
      <c r="G85" s="922" t="s">
        <v>1229</v>
      </c>
      <c r="H85" s="923" t="s">
        <v>1233</v>
      </c>
      <c r="I85" s="924">
        <v>1123</v>
      </c>
      <c r="J85" s="1209">
        <v>73260</v>
      </c>
      <c r="K85" s="857"/>
    </row>
    <row r="86" spans="1:11" s="918" customFormat="1" ht="15.75" customHeight="1">
      <c r="A86" s="909"/>
      <c r="B86" s="910"/>
      <c r="C86" s="911"/>
      <c r="D86" s="919">
        <v>1228</v>
      </c>
      <c r="E86" s="920">
        <v>3</v>
      </c>
      <c r="F86" s="921" t="s">
        <v>1228</v>
      </c>
      <c r="G86" s="922" t="s">
        <v>1229</v>
      </c>
      <c r="H86" s="923" t="s">
        <v>1234</v>
      </c>
      <c r="I86" s="924">
        <v>1124</v>
      </c>
      <c r="J86" s="1209">
        <v>102690</v>
      </c>
      <c r="K86" s="857"/>
    </row>
    <row r="87" spans="1:11" s="918" customFormat="1" ht="15" customHeight="1">
      <c r="A87" s="909"/>
      <c r="B87" s="910"/>
      <c r="C87" s="911"/>
      <c r="D87" s="925">
        <v>1232</v>
      </c>
      <c r="E87" s="926">
        <v>3</v>
      </c>
      <c r="F87" s="927" t="s">
        <v>1228</v>
      </c>
      <c r="G87" s="928" t="s">
        <v>1229</v>
      </c>
      <c r="H87" s="929"/>
      <c r="I87" s="930">
        <v>1125</v>
      </c>
      <c r="J87" s="1210">
        <v>129840</v>
      </c>
      <c r="K87" s="857"/>
    </row>
    <row r="88" spans="1:11" ht="15.75" customHeight="1">
      <c r="A88" s="909"/>
      <c r="B88" s="842" t="s">
        <v>480</v>
      </c>
      <c r="C88" s="893" t="s">
        <v>1085</v>
      </c>
      <c r="D88" s="845"/>
      <c r="E88" s="845">
        <v>4</v>
      </c>
      <c r="F88" s="853" t="s">
        <v>1235</v>
      </c>
      <c r="G88" s="845" t="s">
        <v>1086</v>
      </c>
      <c r="H88" s="847" t="s">
        <v>1236</v>
      </c>
      <c r="I88" s="848">
        <v>1130</v>
      </c>
      <c r="J88" s="1212">
        <v>14520</v>
      </c>
      <c r="K88" s="857"/>
    </row>
    <row r="89" spans="1:11" ht="15.75" customHeight="1">
      <c r="A89" s="909"/>
      <c r="B89" s="842"/>
      <c r="C89" s="1014" t="s">
        <v>1100</v>
      </c>
      <c r="D89" s="827">
        <v>1221</v>
      </c>
      <c r="E89" s="828">
        <v>3</v>
      </c>
      <c r="F89" s="829" t="s">
        <v>483</v>
      </c>
      <c r="G89" s="828" t="s">
        <v>1089</v>
      </c>
      <c r="H89" s="830" t="s">
        <v>1237</v>
      </c>
      <c r="I89" s="831">
        <v>1131</v>
      </c>
      <c r="J89" s="1209">
        <v>21780</v>
      </c>
      <c r="K89" s="857"/>
    </row>
    <row r="90" spans="1:11" ht="15.75" customHeight="1">
      <c r="A90" s="909"/>
      <c r="B90" s="842"/>
      <c r="C90" s="1014"/>
      <c r="D90" s="827">
        <v>1223</v>
      </c>
      <c r="E90" s="828">
        <v>3</v>
      </c>
      <c r="F90" s="829" t="s">
        <v>483</v>
      </c>
      <c r="G90" s="828" t="s">
        <v>1089</v>
      </c>
      <c r="H90" s="830" t="s">
        <v>1238</v>
      </c>
      <c r="I90" s="831">
        <v>1133</v>
      </c>
      <c r="J90" s="1209">
        <v>30360</v>
      </c>
      <c r="K90" s="857"/>
    </row>
    <row r="91" spans="1:11" ht="15.75" customHeight="1">
      <c r="A91" s="909"/>
      <c r="B91" s="842"/>
      <c r="C91" s="1014"/>
      <c r="D91" s="827">
        <v>1225</v>
      </c>
      <c r="E91" s="828">
        <v>3</v>
      </c>
      <c r="F91" s="829" t="s">
        <v>483</v>
      </c>
      <c r="G91" s="828" t="s">
        <v>1089</v>
      </c>
      <c r="H91" s="830" t="s">
        <v>1239</v>
      </c>
      <c r="I91" s="831">
        <v>1135</v>
      </c>
      <c r="J91" s="1209">
        <v>33000</v>
      </c>
      <c r="K91" s="857"/>
    </row>
    <row r="92" spans="1:11" ht="15.75" customHeight="1">
      <c r="A92" s="909"/>
      <c r="B92" s="842"/>
      <c r="C92" s="1014"/>
      <c r="D92" s="827">
        <v>1227</v>
      </c>
      <c r="E92" s="828">
        <v>3</v>
      </c>
      <c r="F92" s="829" t="s">
        <v>483</v>
      </c>
      <c r="G92" s="828" t="s">
        <v>1089</v>
      </c>
      <c r="H92" s="830" t="s">
        <v>1240</v>
      </c>
      <c r="I92" s="831">
        <v>1137</v>
      </c>
      <c r="J92" s="1209">
        <v>43960</v>
      </c>
      <c r="K92" s="857"/>
    </row>
    <row r="93" spans="1:11" ht="15.75" customHeight="1">
      <c r="A93" s="909"/>
      <c r="B93" s="842"/>
      <c r="C93" s="1014"/>
      <c r="D93" s="827">
        <v>1228</v>
      </c>
      <c r="E93" s="828">
        <v>3</v>
      </c>
      <c r="F93" s="829" t="s">
        <v>483</v>
      </c>
      <c r="G93" s="828" t="s">
        <v>1089</v>
      </c>
      <c r="H93" s="830" t="s">
        <v>1241</v>
      </c>
      <c r="I93" s="831">
        <v>1138</v>
      </c>
      <c r="J93" s="1209">
        <v>73490</v>
      </c>
      <c r="K93" s="857"/>
    </row>
    <row r="94" spans="1:11" ht="15.75" customHeight="1">
      <c r="A94" s="909"/>
      <c r="B94" s="842"/>
      <c r="C94" s="1014"/>
      <c r="D94" s="833">
        <v>1232</v>
      </c>
      <c r="E94" s="834">
        <v>3</v>
      </c>
      <c r="F94" s="835" t="s">
        <v>483</v>
      </c>
      <c r="G94" s="834" t="s">
        <v>1089</v>
      </c>
      <c r="H94" s="851"/>
      <c r="I94" s="852">
        <v>1139</v>
      </c>
      <c r="J94" s="1249">
        <v>100800</v>
      </c>
      <c r="K94" s="857"/>
    </row>
    <row r="95" spans="1:11" ht="15.75" customHeight="1">
      <c r="A95" s="909"/>
      <c r="B95" s="910" t="s">
        <v>1242</v>
      </c>
      <c r="C95" s="1206" t="s">
        <v>1085</v>
      </c>
      <c r="D95" s="912"/>
      <c r="E95" s="1078">
        <v>4</v>
      </c>
      <c r="F95" s="914" t="s">
        <v>1243</v>
      </c>
      <c r="G95" s="1078" t="s">
        <v>1089</v>
      </c>
      <c r="H95" s="916" t="s">
        <v>1244</v>
      </c>
      <c r="I95" s="917">
        <v>1140</v>
      </c>
      <c r="J95" s="1207">
        <v>14520</v>
      </c>
      <c r="K95" s="857"/>
    </row>
    <row r="96" spans="1:11" ht="30" customHeight="1">
      <c r="A96" s="909"/>
      <c r="B96" s="910"/>
      <c r="C96" s="1208" t="s">
        <v>1088</v>
      </c>
      <c r="D96" s="925">
        <v>1221</v>
      </c>
      <c r="E96" s="926">
        <v>3</v>
      </c>
      <c r="F96" s="927" t="s">
        <v>487</v>
      </c>
      <c r="G96" s="926" t="s">
        <v>1089</v>
      </c>
      <c r="H96" s="929" t="s">
        <v>1245</v>
      </c>
      <c r="I96" s="930">
        <v>1141</v>
      </c>
      <c r="J96" s="1210">
        <v>26380</v>
      </c>
      <c r="K96" s="857"/>
    </row>
    <row r="97" spans="1:11" ht="21.75" customHeight="1">
      <c r="A97" s="1250"/>
      <c r="B97" s="1251" t="s">
        <v>490</v>
      </c>
      <c r="C97" s="1251"/>
      <c r="D97" s="1251"/>
      <c r="E97" s="1252">
        <v>7</v>
      </c>
      <c r="F97" s="1253">
        <v>206</v>
      </c>
      <c r="G97" s="1252" t="s">
        <v>1246</v>
      </c>
      <c r="H97" s="1254" t="s">
        <v>1247</v>
      </c>
      <c r="I97" s="1255">
        <v>1150</v>
      </c>
      <c r="J97" s="1256">
        <v>7920</v>
      </c>
      <c r="K97" s="857"/>
    </row>
    <row r="98" spans="1:11" ht="24.75" customHeight="1">
      <c r="A98" s="1250"/>
      <c r="B98" s="1104" t="s">
        <v>492</v>
      </c>
      <c r="C98" s="1104"/>
      <c r="D98" s="1104"/>
      <c r="E98" s="1105">
        <v>6</v>
      </c>
      <c r="F98" s="1106">
        <v>243</v>
      </c>
      <c r="G98" s="1105" t="s">
        <v>1248</v>
      </c>
      <c r="H98" s="1107" t="s">
        <v>1249</v>
      </c>
      <c r="I98" s="1108">
        <v>1160</v>
      </c>
      <c r="J98" s="1257">
        <v>7920</v>
      </c>
      <c r="K98" s="857"/>
    </row>
    <row r="99" spans="1:11" ht="15.75" customHeight="1">
      <c r="A99" s="909"/>
      <c r="B99" s="1258" t="s">
        <v>1250</v>
      </c>
      <c r="C99" s="1259" t="s">
        <v>1993</v>
      </c>
      <c r="D99" s="1260">
        <v>1221</v>
      </c>
      <c r="E99" s="1261">
        <v>4</v>
      </c>
      <c r="F99" s="1262" t="s">
        <v>496</v>
      </c>
      <c r="G99" s="1261" t="s">
        <v>1086</v>
      </c>
      <c r="H99" s="1263" t="s">
        <v>1251</v>
      </c>
      <c r="I99" s="1264">
        <v>1171</v>
      </c>
      <c r="J99" s="1212">
        <v>19780</v>
      </c>
      <c r="K99" s="857"/>
    </row>
    <row r="100" spans="1:11" ht="15.75" customHeight="1">
      <c r="A100" s="909"/>
      <c r="B100" s="1258"/>
      <c r="C100" s="1259"/>
      <c r="D100" s="919">
        <v>1223</v>
      </c>
      <c r="E100" s="920">
        <v>4</v>
      </c>
      <c r="F100" s="921" t="s">
        <v>496</v>
      </c>
      <c r="G100" s="920" t="s">
        <v>1086</v>
      </c>
      <c r="H100" s="923" t="s">
        <v>1252</v>
      </c>
      <c r="I100" s="924">
        <v>1173</v>
      </c>
      <c r="J100" s="1209">
        <v>23760</v>
      </c>
      <c r="K100" s="857"/>
    </row>
    <row r="101" spans="1:11" ht="15.75" customHeight="1">
      <c r="A101" s="909"/>
      <c r="B101" s="1258"/>
      <c r="C101" s="1259"/>
      <c r="D101" s="919">
        <v>1225</v>
      </c>
      <c r="E101" s="920">
        <v>4</v>
      </c>
      <c r="F101" s="921" t="s">
        <v>496</v>
      </c>
      <c r="G101" s="920" t="s">
        <v>1086</v>
      </c>
      <c r="H101" s="923" t="s">
        <v>1253</v>
      </c>
      <c r="I101" s="924">
        <v>1175</v>
      </c>
      <c r="J101" s="1209">
        <v>26400</v>
      </c>
      <c r="K101" s="857"/>
    </row>
    <row r="102" spans="1:11" ht="15.75" customHeight="1">
      <c r="A102" s="909"/>
      <c r="B102" s="1258"/>
      <c r="C102" s="1259"/>
      <c r="D102" s="919">
        <v>1227</v>
      </c>
      <c r="E102" s="920">
        <v>4</v>
      </c>
      <c r="F102" s="921" t="s">
        <v>496</v>
      </c>
      <c r="G102" s="920" t="s">
        <v>1086</v>
      </c>
      <c r="H102" s="923" t="s">
        <v>1254</v>
      </c>
      <c r="I102" s="924">
        <v>1177</v>
      </c>
      <c r="J102" s="1209">
        <v>37360</v>
      </c>
      <c r="K102" s="857"/>
    </row>
    <row r="103" spans="1:11" ht="15.75" customHeight="1">
      <c r="A103" s="909"/>
      <c r="B103" s="1258"/>
      <c r="C103" s="1259"/>
      <c r="D103" s="1233">
        <v>1228</v>
      </c>
      <c r="E103" s="1234">
        <v>4</v>
      </c>
      <c r="F103" s="1235" t="s">
        <v>496</v>
      </c>
      <c r="G103" s="1234" t="s">
        <v>1086</v>
      </c>
      <c r="H103" s="1236" t="s">
        <v>1255</v>
      </c>
      <c r="I103" s="1237">
        <v>1178</v>
      </c>
      <c r="J103" s="1249">
        <v>66890</v>
      </c>
      <c r="K103" s="857"/>
    </row>
    <row r="104" spans="1:11" ht="15.75" customHeight="1">
      <c r="A104" s="909"/>
      <c r="B104" s="910" t="s">
        <v>1256</v>
      </c>
      <c r="C104" s="1265" t="s">
        <v>1993</v>
      </c>
      <c r="D104" s="912">
        <v>1221</v>
      </c>
      <c r="E104" s="913">
        <v>4</v>
      </c>
      <c r="F104" s="914" t="s">
        <v>501</v>
      </c>
      <c r="G104" s="913" t="s">
        <v>1086</v>
      </c>
      <c r="H104" s="916" t="s">
        <v>1251</v>
      </c>
      <c r="I104" s="917">
        <v>1181</v>
      </c>
      <c r="J104" s="1207">
        <v>23740</v>
      </c>
      <c r="K104" s="857"/>
    </row>
    <row r="105" spans="1:11" ht="15.75" customHeight="1">
      <c r="A105" s="909"/>
      <c r="B105" s="910"/>
      <c r="C105" s="1265"/>
      <c r="D105" s="919">
        <v>1223</v>
      </c>
      <c r="E105" s="920">
        <v>4</v>
      </c>
      <c r="F105" s="921" t="s">
        <v>501</v>
      </c>
      <c r="G105" s="920" t="s">
        <v>1086</v>
      </c>
      <c r="H105" s="923" t="s">
        <v>1252</v>
      </c>
      <c r="I105" s="924">
        <v>1183</v>
      </c>
      <c r="J105" s="1209">
        <v>27720</v>
      </c>
      <c r="K105" s="857"/>
    </row>
    <row r="106" spans="1:11" ht="15.75" customHeight="1">
      <c r="A106" s="909"/>
      <c r="B106" s="910"/>
      <c r="C106" s="1265"/>
      <c r="D106" s="919">
        <v>1225</v>
      </c>
      <c r="E106" s="920">
        <v>4</v>
      </c>
      <c r="F106" s="921" t="s">
        <v>501</v>
      </c>
      <c r="G106" s="920" t="s">
        <v>1086</v>
      </c>
      <c r="H106" s="923" t="s">
        <v>1253</v>
      </c>
      <c r="I106" s="924">
        <v>1185</v>
      </c>
      <c r="J106" s="1209">
        <v>30360</v>
      </c>
      <c r="K106" s="857"/>
    </row>
    <row r="107" spans="1:11" ht="15.75" customHeight="1">
      <c r="A107" s="909"/>
      <c r="B107" s="910"/>
      <c r="C107" s="1265"/>
      <c r="D107" s="919">
        <v>1227</v>
      </c>
      <c r="E107" s="920">
        <v>4</v>
      </c>
      <c r="F107" s="921" t="s">
        <v>501</v>
      </c>
      <c r="G107" s="920" t="s">
        <v>1086</v>
      </c>
      <c r="H107" s="923" t="s">
        <v>1254</v>
      </c>
      <c r="I107" s="924">
        <v>1187</v>
      </c>
      <c r="J107" s="1209">
        <v>41320</v>
      </c>
      <c r="K107" s="857"/>
    </row>
    <row r="108" spans="1:11" ht="15.75" customHeight="1">
      <c r="A108" s="909"/>
      <c r="B108" s="910"/>
      <c r="C108" s="1265"/>
      <c r="D108" s="925">
        <v>1228</v>
      </c>
      <c r="E108" s="926">
        <v>4</v>
      </c>
      <c r="F108" s="927" t="s">
        <v>501</v>
      </c>
      <c r="G108" s="926" t="s">
        <v>1086</v>
      </c>
      <c r="H108" s="929" t="s">
        <v>1255</v>
      </c>
      <c r="I108" s="930">
        <v>1188</v>
      </c>
      <c r="J108" s="1210">
        <v>70850</v>
      </c>
      <c r="K108" s="857"/>
    </row>
    <row r="109" spans="1:11" ht="15.75" customHeight="1">
      <c r="A109" s="909"/>
      <c r="B109" s="877" t="s">
        <v>1258</v>
      </c>
      <c r="C109" s="863" t="s">
        <v>1100</v>
      </c>
      <c r="D109" s="818">
        <v>1221</v>
      </c>
      <c r="E109" s="819">
        <v>5</v>
      </c>
      <c r="F109" s="820" t="s">
        <v>1259</v>
      </c>
      <c r="G109" s="819" t="s">
        <v>1086</v>
      </c>
      <c r="H109" s="821" t="s">
        <v>1251</v>
      </c>
      <c r="I109" s="822">
        <v>1162</v>
      </c>
      <c r="J109" s="878">
        <v>23740</v>
      </c>
      <c r="K109" s="808"/>
    </row>
    <row r="110" spans="1:11" ht="15.75" customHeight="1">
      <c r="A110" s="909"/>
      <c r="B110" s="877"/>
      <c r="C110" s="863"/>
      <c r="D110" s="827">
        <v>1223</v>
      </c>
      <c r="E110" s="828">
        <v>5</v>
      </c>
      <c r="F110" s="829" t="s">
        <v>1259</v>
      </c>
      <c r="G110" s="828" t="s">
        <v>1086</v>
      </c>
      <c r="H110" s="830" t="s">
        <v>1252</v>
      </c>
      <c r="I110" s="831">
        <v>1163</v>
      </c>
      <c r="J110" s="879">
        <v>27720</v>
      </c>
      <c r="K110" s="808"/>
    </row>
    <row r="111" spans="1:11" ht="15.75" customHeight="1">
      <c r="A111" s="909"/>
      <c r="B111" s="877"/>
      <c r="C111" s="863"/>
      <c r="D111" s="827">
        <v>1225</v>
      </c>
      <c r="E111" s="828">
        <v>5</v>
      </c>
      <c r="F111" s="829" t="s">
        <v>1259</v>
      </c>
      <c r="G111" s="828" t="s">
        <v>1086</v>
      </c>
      <c r="H111" s="830" t="s">
        <v>1253</v>
      </c>
      <c r="I111" s="831">
        <v>1165</v>
      </c>
      <c r="J111" s="879">
        <v>30360</v>
      </c>
      <c r="K111" s="808"/>
    </row>
    <row r="112" spans="1:11" ht="15.75" customHeight="1">
      <c r="A112" s="909"/>
      <c r="B112" s="877"/>
      <c r="C112" s="863"/>
      <c r="D112" s="827">
        <v>1227</v>
      </c>
      <c r="E112" s="828">
        <v>5</v>
      </c>
      <c r="F112" s="829" t="s">
        <v>1259</v>
      </c>
      <c r="G112" s="828" t="s">
        <v>1086</v>
      </c>
      <c r="H112" s="830" t="s">
        <v>1254</v>
      </c>
      <c r="I112" s="831">
        <v>1167</v>
      </c>
      <c r="J112" s="879">
        <v>41320</v>
      </c>
      <c r="K112" s="808"/>
    </row>
    <row r="113" spans="1:11" ht="15.75" customHeight="1">
      <c r="A113" s="909"/>
      <c r="B113" s="877"/>
      <c r="C113" s="863"/>
      <c r="D113" s="836">
        <v>1228</v>
      </c>
      <c r="E113" s="837">
        <v>5</v>
      </c>
      <c r="F113" s="838" t="s">
        <v>1259</v>
      </c>
      <c r="G113" s="837" t="s">
        <v>1086</v>
      </c>
      <c r="H113" s="839" t="s">
        <v>1255</v>
      </c>
      <c r="I113" s="840">
        <v>1168</v>
      </c>
      <c r="J113" s="841">
        <v>70850</v>
      </c>
      <c r="K113" s="808"/>
    </row>
    <row r="114" spans="1:11" ht="15.75" customHeight="1">
      <c r="A114" s="909"/>
      <c r="B114" s="816" t="s">
        <v>1261</v>
      </c>
      <c r="C114" s="816"/>
      <c r="D114" s="816"/>
      <c r="E114" s="865">
        <v>5</v>
      </c>
      <c r="F114" s="866" t="s">
        <v>1262</v>
      </c>
      <c r="G114" s="865" t="s">
        <v>1263</v>
      </c>
      <c r="H114" s="867" t="s">
        <v>1264</v>
      </c>
      <c r="I114" s="868">
        <v>1161</v>
      </c>
      <c r="J114" s="938">
        <v>9240</v>
      </c>
      <c r="K114" s="808"/>
    </row>
    <row r="115" spans="1:11" ht="24.75" customHeight="1">
      <c r="A115" s="909"/>
      <c r="B115" s="1258" t="s">
        <v>1994</v>
      </c>
      <c r="C115" s="1259" t="s">
        <v>1993</v>
      </c>
      <c r="D115" s="1260">
        <v>1221</v>
      </c>
      <c r="E115" s="1261">
        <v>4</v>
      </c>
      <c r="F115" s="1262" t="s">
        <v>504</v>
      </c>
      <c r="G115" s="1261" t="s">
        <v>1086</v>
      </c>
      <c r="H115" s="1263" t="s">
        <v>1251</v>
      </c>
      <c r="I115" s="1264">
        <v>1191</v>
      </c>
      <c r="J115" s="1212">
        <v>23740</v>
      </c>
      <c r="K115" s="857"/>
    </row>
    <row r="116" spans="1:11" ht="24.75" customHeight="1">
      <c r="A116" s="909"/>
      <c r="B116" s="1258"/>
      <c r="C116" s="1259"/>
      <c r="D116" s="1233">
        <v>1223</v>
      </c>
      <c r="E116" s="1234">
        <v>4</v>
      </c>
      <c r="F116" s="1235" t="s">
        <v>504</v>
      </c>
      <c r="G116" s="1234" t="s">
        <v>1086</v>
      </c>
      <c r="H116" s="1236" t="s">
        <v>1252</v>
      </c>
      <c r="I116" s="1237">
        <v>1193</v>
      </c>
      <c r="J116" s="1249">
        <v>27720</v>
      </c>
      <c r="K116" s="857"/>
    </row>
    <row r="117" spans="1:11" ht="15.75" customHeight="1">
      <c r="A117" s="909"/>
      <c r="B117" s="910" t="s">
        <v>507</v>
      </c>
      <c r="C117" s="910"/>
      <c r="D117" s="910"/>
      <c r="E117" s="1266">
        <v>5</v>
      </c>
      <c r="F117" s="1267" t="s">
        <v>1265</v>
      </c>
      <c r="G117" s="1266" t="s">
        <v>1263</v>
      </c>
      <c r="H117" s="1107" t="s">
        <v>1266</v>
      </c>
      <c r="I117" s="1108">
        <v>1200</v>
      </c>
      <c r="J117" s="1257">
        <v>9240</v>
      </c>
      <c r="K117" s="857"/>
    </row>
    <row r="118" spans="1:11" ht="15.75" customHeight="1">
      <c r="A118" s="909"/>
      <c r="B118" s="1258" t="s">
        <v>1267</v>
      </c>
      <c r="C118" s="1259" t="s">
        <v>1993</v>
      </c>
      <c r="D118" s="1260">
        <v>1221</v>
      </c>
      <c r="E118" s="1261">
        <v>4</v>
      </c>
      <c r="F118" s="1262" t="s">
        <v>1268</v>
      </c>
      <c r="G118" s="1261" t="s">
        <v>1086</v>
      </c>
      <c r="H118" s="1263" t="s">
        <v>1269</v>
      </c>
      <c r="I118" s="1264">
        <v>1211</v>
      </c>
      <c r="J118" s="1212">
        <v>22420</v>
      </c>
      <c r="K118" s="857"/>
    </row>
    <row r="119" spans="1:11" ht="15.75" customHeight="1">
      <c r="A119" s="909"/>
      <c r="B119" s="1258"/>
      <c r="C119" s="1259"/>
      <c r="D119" s="919">
        <v>1223</v>
      </c>
      <c r="E119" s="920">
        <v>4</v>
      </c>
      <c r="F119" s="921" t="s">
        <v>1268</v>
      </c>
      <c r="G119" s="920" t="s">
        <v>1086</v>
      </c>
      <c r="H119" s="923" t="s">
        <v>1270</v>
      </c>
      <c r="I119" s="924">
        <v>1213</v>
      </c>
      <c r="J119" s="1209">
        <v>26400</v>
      </c>
      <c r="K119" s="857"/>
    </row>
    <row r="120" spans="1:11" ht="15.75" customHeight="1">
      <c r="A120" s="909"/>
      <c r="B120" s="1258"/>
      <c r="C120" s="1259"/>
      <c r="D120" s="919">
        <v>1225</v>
      </c>
      <c r="E120" s="920">
        <v>4</v>
      </c>
      <c r="F120" s="921" t="s">
        <v>1268</v>
      </c>
      <c r="G120" s="920" t="s">
        <v>1086</v>
      </c>
      <c r="H120" s="923" t="s">
        <v>1271</v>
      </c>
      <c r="I120" s="924">
        <v>1215</v>
      </c>
      <c r="J120" s="1209">
        <v>29040</v>
      </c>
      <c r="K120" s="857"/>
    </row>
    <row r="121" spans="1:11" ht="15.75" customHeight="1">
      <c r="A121" s="909"/>
      <c r="B121" s="1258"/>
      <c r="C121" s="1259"/>
      <c r="D121" s="919">
        <v>1227</v>
      </c>
      <c r="E121" s="920">
        <v>4</v>
      </c>
      <c r="F121" s="921" t="s">
        <v>1268</v>
      </c>
      <c r="G121" s="920" t="s">
        <v>1086</v>
      </c>
      <c r="H121" s="923" t="s">
        <v>1272</v>
      </c>
      <c r="I121" s="924">
        <v>1217</v>
      </c>
      <c r="J121" s="1209">
        <v>40000</v>
      </c>
      <c r="K121" s="857"/>
    </row>
    <row r="122" spans="1:11" ht="15.75" customHeight="1">
      <c r="A122" s="909"/>
      <c r="B122" s="1258"/>
      <c r="C122" s="1259"/>
      <c r="D122" s="1233">
        <v>1228</v>
      </c>
      <c r="E122" s="1234">
        <v>4</v>
      </c>
      <c r="F122" s="1235" t="s">
        <v>1268</v>
      </c>
      <c r="G122" s="1234" t="s">
        <v>1086</v>
      </c>
      <c r="H122" s="1236" t="s">
        <v>1273</v>
      </c>
      <c r="I122" s="1237">
        <v>1218</v>
      </c>
      <c r="J122" s="1249">
        <v>69530</v>
      </c>
      <c r="K122" s="857"/>
    </row>
    <row r="123" spans="1:11" ht="15.75" customHeight="1">
      <c r="A123" s="909"/>
      <c r="B123" s="1090" t="s">
        <v>514</v>
      </c>
      <c r="C123" s="1090"/>
      <c r="D123" s="1090"/>
      <c r="E123" s="1078">
        <v>4</v>
      </c>
      <c r="F123" s="1079">
        <v>189</v>
      </c>
      <c r="G123" s="1078" t="s">
        <v>1086</v>
      </c>
      <c r="H123" s="916" t="s">
        <v>1236</v>
      </c>
      <c r="I123" s="917">
        <v>1221</v>
      </c>
      <c r="J123" s="1207">
        <v>9240</v>
      </c>
      <c r="K123" s="857"/>
    </row>
    <row r="124" spans="1:11" ht="15.75" customHeight="1">
      <c r="A124" s="909"/>
      <c r="B124" s="1268" t="s">
        <v>1274</v>
      </c>
      <c r="C124" s="1268"/>
      <c r="D124" s="1268"/>
      <c r="E124" s="1269">
        <v>5</v>
      </c>
      <c r="F124" s="1270">
        <v>205</v>
      </c>
      <c r="G124" s="1269" t="s">
        <v>1263</v>
      </c>
      <c r="H124" s="923" t="s">
        <v>1264</v>
      </c>
      <c r="I124" s="924">
        <v>1222</v>
      </c>
      <c r="J124" s="1209">
        <v>9240</v>
      </c>
      <c r="K124" s="857"/>
    </row>
    <row r="125" spans="1:11" ht="15.75" customHeight="1">
      <c r="A125" s="909"/>
      <c r="B125" s="1268" t="s">
        <v>522</v>
      </c>
      <c r="C125" s="1268"/>
      <c r="D125" s="1268"/>
      <c r="E125" s="1269">
        <v>5</v>
      </c>
      <c r="F125" s="1270" t="s">
        <v>521</v>
      </c>
      <c r="G125" s="1269" t="s">
        <v>1263</v>
      </c>
      <c r="H125" s="923" t="s">
        <v>1264</v>
      </c>
      <c r="I125" s="924">
        <v>1223</v>
      </c>
      <c r="J125" s="1209">
        <v>9240</v>
      </c>
      <c r="K125" s="857"/>
    </row>
    <row r="126" spans="1:11" ht="15.75" customHeight="1">
      <c r="A126" s="909"/>
      <c r="B126" s="1268" t="s">
        <v>523</v>
      </c>
      <c r="C126" s="1268"/>
      <c r="D126" s="1268"/>
      <c r="E126" s="1269">
        <v>5</v>
      </c>
      <c r="F126" s="1270">
        <v>208</v>
      </c>
      <c r="G126" s="1269" t="s">
        <v>1263</v>
      </c>
      <c r="H126" s="923" t="s">
        <v>1275</v>
      </c>
      <c r="I126" s="924">
        <v>1224</v>
      </c>
      <c r="J126" s="1209">
        <v>9240</v>
      </c>
      <c r="K126" s="857"/>
    </row>
    <row r="127" spans="1:11" ht="15.75" customHeight="1">
      <c r="A127" s="909"/>
      <c r="B127" s="966" t="s">
        <v>529</v>
      </c>
      <c r="C127" s="966"/>
      <c r="D127" s="966"/>
      <c r="E127" s="967">
        <v>6</v>
      </c>
      <c r="F127" s="968">
        <v>285</v>
      </c>
      <c r="G127" s="967" t="s">
        <v>1248</v>
      </c>
      <c r="H127" s="830" t="s">
        <v>1276</v>
      </c>
      <c r="I127" s="831">
        <v>1225</v>
      </c>
      <c r="J127" s="1209">
        <v>9240</v>
      </c>
      <c r="K127" s="857"/>
    </row>
    <row r="128" spans="1:11" ht="15.75" customHeight="1">
      <c r="A128" s="909"/>
      <c r="B128" s="966" t="s">
        <v>516</v>
      </c>
      <c r="C128" s="966"/>
      <c r="D128" s="966"/>
      <c r="E128" s="967">
        <v>4</v>
      </c>
      <c r="F128" s="968">
        <v>110</v>
      </c>
      <c r="G128" s="967" t="s">
        <v>1086</v>
      </c>
      <c r="H128" s="830" t="s">
        <v>1236</v>
      </c>
      <c r="I128" s="831">
        <v>1226</v>
      </c>
      <c r="J128" s="1209">
        <v>9240</v>
      </c>
      <c r="K128" s="857"/>
    </row>
    <row r="129" spans="1:11" ht="15.75" customHeight="1">
      <c r="A129" s="909"/>
      <c r="B129" s="954" t="s">
        <v>1277</v>
      </c>
      <c r="C129" s="954"/>
      <c r="D129" s="954"/>
      <c r="E129" s="955">
        <v>6</v>
      </c>
      <c r="F129" s="956" t="s">
        <v>1278</v>
      </c>
      <c r="G129" s="955" t="s">
        <v>1248</v>
      </c>
      <c r="H129" s="839" t="s">
        <v>1279</v>
      </c>
      <c r="I129" s="840">
        <v>1227</v>
      </c>
      <c r="J129" s="1210">
        <v>26400</v>
      </c>
      <c r="K129" s="857"/>
    </row>
    <row r="130" spans="1:11" s="918" customFormat="1" ht="18" customHeight="1">
      <c r="A130" s="909" t="s">
        <v>1280</v>
      </c>
      <c r="B130" s="810"/>
      <c r="C130" s="990"/>
      <c r="D130" s="905"/>
      <c r="E130" s="812"/>
      <c r="F130" s="813"/>
      <c r="G130" s="812"/>
      <c r="H130" s="814"/>
      <c r="I130" s="815"/>
      <c r="J130" s="857"/>
      <c r="K130" s="857"/>
    </row>
    <row r="131" spans="1:11" s="918" customFormat="1" ht="17.25" customHeight="1">
      <c r="A131" s="809" t="s">
        <v>536</v>
      </c>
      <c r="B131" s="1203"/>
      <c r="C131" s="1204"/>
      <c r="D131" s="1205"/>
      <c r="E131" s="1100"/>
      <c r="F131" s="1101"/>
      <c r="G131" s="1100"/>
      <c r="H131" s="1102"/>
      <c r="I131" s="1103"/>
      <c r="J131" s="857"/>
      <c r="K131" s="857"/>
    </row>
    <row r="132" spans="1:11" ht="15.75" customHeight="1">
      <c r="A132" s="909"/>
      <c r="B132" s="1115" t="s">
        <v>536</v>
      </c>
      <c r="C132" s="1115"/>
      <c r="D132" s="1115"/>
      <c r="E132" s="1078">
        <v>4</v>
      </c>
      <c r="F132" s="1079" t="s">
        <v>535</v>
      </c>
      <c r="G132" s="1078" t="s">
        <v>1086</v>
      </c>
      <c r="H132" s="916" t="s">
        <v>1281</v>
      </c>
      <c r="I132" s="917">
        <v>1240</v>
      </c>
      <c r="J132" s="1207">
        <v>13860</v>
      </c>
      <c r="K132" s="857"/>
    </row>
    <row r="133" spans="1:11" ht="15.75" customHeight="1">
      <c r="A133" s="909"/>
      <c r="B133" s="1268" t="s">
        <v>540</v>
      </c>
      <c r="C133" s="1268"/>
      <c r="D133" s="1268"/>
      <c r="E133" s="1269">
        <v>4</v>
      </c>
      <c r="F133" s="1270" t="s">
        <v>539</v>
      </c>
      <c r="G133" s="1269" t="s">
        <v>1086</v>
      </c>
      <c r="H133" s="923" t="s">
        <v>1282</v>
      </c>
      <c r="I133" s="924">
        <v>1240</v>
      </c>
      <c r="J133" s="1209">
        <v>13860</v>
      </c>
      <c r="K133" s="857"/>
    </row>
    <row r="134" spans="1:11" ht="15" customHeight="1">
      <c r="A134" s="909"/>
      <c r="B134" s="1268" t="s">
        <v>1283</v>
      </c>
      <c r="C134" s="1268"/>
      <c r="D134" s="1268"/>
      <c r="E134" s="1269">
        <v>4</v>
      </c>
      <c r="F134" s="1270">
        <v>180</v>
      </c>
      <c r="G134" s="1269" t="s">
        <v>1086</v>
      </c>
      <c r="H134" s="923" t="s">
        <v>1281</v>
      </c>
      <c r="I134" s="924">
        <v>1240</v>
      </c>
      <c r="J134" s="1209">
        <v>13860</v>
      </c>
      <c r="K134" s="857"/>
    </row>
    <row r="135" spans="1:11" ht="36" customHeight="1">
      <c r="A135" s="909"/>
      <c r="B135" s="1271" t="s">
        <v>564</v>
      </c>
      <c r="C135" s="1271"/>
      <c r="D135" s="1271"/>
      <c r="E135" s="1272">
        <v>4</v>
      </c>
      <c r="F135" s="1273">
        <v>190</v>
      </c>
      <c r="G135" s="1272" t="s">
        <v>1086</v>
      </c>
      <c r="H135" s="929" t="s">
        <v>1281</v>
      </c>
      <c r="I135" s="930">
        <v>1240</v>
      </c>
      <c r="J135" s="1210">
        <v>13860</v>
      </c>
      <c r="K135" s="857"/>
    </row>
    <row r="136" spans="1:11" s="1280" customFormat="1" ht="15.75" customHeight="1">
      <c r="A136" s="809" t="s">
        <v>1284</v>
      </c>
      <c r="B136" s="1274"/>
      <c r="C136" s="1275"/>
      <c r="D136" s="1275"/>
      <c r="E136" s="1276"/>
      <c r="F136" s="1277"/>
      <c r="G136" s="1276"/>
      <c r="H136" s="1278"/>
      <c r="I136" s="1279"/>
      <c r="J136" s="1230"/>
      <c r="K136" s="857"/>
    </row>
    <row r="137" spans="1:11" s="1280" customFormat="1" ht="15.75" customHeight="1">
      <c r="A137" s="809"/>
      <c r="B137" s="1115" t="s">
        <v>1284</v>
      </c>
      <c r="C137" s="1115"/>
      <c r="D137" s="1115"/>
      <c r="E137" s="1078">
        <v>4</v>
      </c>
      <c r="F137" s="1079" t="s">
        <v>542</v>
      </c>
      <c r="G137" s="1078" t="s">
        <v>1086</v>
      </c>
      <c r="H137" s="916" t="s">
        <v>1285</v>
      </c>
      <c r="I137" s="917">
        <v>1241</v>
      </c>
      <c r="J137" s="1207">
        <v>13860</v>
      </c>
      <c r="K137" s="857"/>
    </row>
    <row r="138" spans="1:11" ht="15.75" customHeight="1">
      <c r="A138" s="909"/>
      <c r="B138" s="1281" t="s">
        <v>1286</v>
      </c>
      <c r="C138" s="1281"/>
      <c r="D138" s="1281"/>
      <c r="E138" s="1282">
        <v>4</v>
      </c>
      <c r="F138" s="1283" t="s">
        <v>545</v>
      </c>
      <c r="G138" s="1282" t="s">
        <v>1086</v>
      </c>
      <c r="H138" s="1263" t="s">
        <v>1287</v>
      </c>
      <c r="I138" s="1264">
        <v>1241</v>
      </c>
      <c r="J138" s="1209">
        <v>13860</v>
      </c>
      <c r="K138" s="857"/>
    </row>
    <row r="139" spans="1:11" ht="15.75" customHeight="1">
      <c r="A139" s="909"/>
      <c r="B139" s="1268" t="s">
        <v>554</v>
      </c>
      <c r="C139" s="1268"/>
      <c r="D139" s="1268"/>
      <c r="E139" s="1269">
        <v>4</v>
      </c>
      <c r="F139" s="1270">
        <v>181</v>
      </c>
      <c r="G139" s="1269" t="s">
        <v>1086</v>
      </c>
      <c r="H139" s="830" t="s">
        <v>1285</v>
      </c>
      <c r="I139" s="924">
        <v>1241</v>
      </c>
      <c r="J139" s="1209">
        <v>13860</v>
      </c>
      <c r="K139" s="857"/>
    </row>
    <row r="140" spans="1:11" ht="33" customHeight="1">
      <c r="A140" s="909"/>
      <c r="B140" s="1271" t="s">
        <v>566</v>
      </c>
      <c r="C140" s="1271"/>
      <c r="D140" s="1271"/>
      <c r="E140" s="1272">
        <v>4</v>
      </c>
      <c r="F140" s="1273">
        <v>193</v>
      </c>
      <c r="G140" s="1272" t="s">
        <v>1086</v>
      </c>
      <c r="H140" s="929" t="s">
        <v>1285</v>
      </c>
      <c r="I140" s="930">
        <v>1241</v>
      </c>
      <c r="J140" s="1210">
        <v>13860</v>
      </c>
      <c r="K140" s="857"/>
    </row>
    <row r="141" spans="1:11" s="918" customFormat="1" ht="15.75" customHeight="1">
      <c r="A141" s="809" t="s">
        <v>547</v>
      </c>
      <c r="B141" s="1203"/>
      <c r="C141" s="1204"/>
      <c r="D141" s="1204"/>
      <c r="E141" s="1284"/>
      <c r="F141" s="1285"/>
      <c r="G141" s="1284"/>
      <c r="H141" s="1102"/>
      <c r="I141" s="1103"/>
      <c r="J141" s="857"/>
      <c r="K141" s="857"/>
    </row>
    <row r="142" spans="1:11" ht="15.75" customHeight="1">
      <c r="A142" s="909"/>
      <c r="B142" s="1115" t="s">
        <v>547</v>
      </c>
      <c r="C142" s="1115"/>
      <c r="D142" s="1115"/>
      <c r="E142" s="1078">
        <v>3</v>
      </c>
      <c r="F142" s="1079">
        <v>187</v>
      </c>
      <c r="G142" s="1078" t="s">
        <v>1089</v>
      </c>
      <c r="H142" s="916" t="s">
        <v>1288</v>
      </c>
      <c r="I142" s="917">
        <v>1242</v>
      </c>
      <c r="J142" s="1207">
        <v>13860</v>
      </c>
      <c r="K142" s="857"/>
    </row>
    <row r="143" spans="1:11" s="1287" customFormat="1" ht="33" customHeight="1">
      <c r="A143" s="1286"/>
      <c r="B143" s="895" t="s">
        <v>1289</v>
      </c>
      <c r="C143" s="895"/>
      <c r="D143" s="895"/>
      <c r="E143" s="967">
        <v>3</v>
      </c>
      <c r="F143" s="968" t="s">
        <v>1290</v>
      </c>
      <c r="G143" s="967" t="s">
        <v>1089</v>
      </c>
      <c r="H143" s="830" t="s">
        <v>1291</v>
      </c>
      <c r="I143" s="831">
        <v>1243</v>
      </c>
      <c r="J143" s="1209">
        <v>13860</v>
      </c>
      <c r="K143" s="857"/>
    </row>
    <row r="144" spans="1:11" s="918" customFormat="1" ht="33" customHeight="1">
      <c r="A144" s="909"/>
      <c r="B144" s="895" t="s">
        <v>1292</v>
      </c>
      <c r="C144" s="895"/>
      <c r="D144" s="895"/>
      <c r="E144" s="967">
        <v>3</v>
      </c>
      <c r="F144" s="968" t="s">
        <v>1293</v>
      </c>
      <c r="G144" s="967" t="s">
        <v>1089</v>
      </c>
      <c r="H144" s="830" t="s">
        <v>1288</v>
      </c>
      <c r="I144" s="831">
        <v>1267</v>
      </c>
      <c r="J144" s="1209">
        <v>13860</v>
      </c>
      <c r="K144" s="857"/>
    </row>
    <row r="145" spans="1:11" s="918" customFormat="1" ht="33" customHeight="1">
      <c r="A145" s="909"/>
      <c r="B145" s="971" t="s">
        <v>1294</v>
      </c>
      <c r="C145" s="971"/>
      <c r="D145" s="971"/>
      <c r="E145" s="955">
        <v>3</v>
      </c>
      <c r="F145" s="956" t="s">
        <v>1295</v>
      </c>
      <c r="G145" s="955" t="s">
        <v>1089</v>
      </c>
      <c r="H145" s="839" t="s">
        <v>1288</v>
      </c>
      <c r="I145" s="840">
        <v>1278</v>
      </c>
      <c r="J145" s="1210">
        <v>13860</v>
      </c>
      <c r="K145" s="857"/>
    </row>
    <row r="146" spans="1:11" s="918" customFormat="1" ht="15.75" customHeight="1">
      <c r="A146" s="809" t="s">
        <v>548</v>
      </c>
      <c r="B146" s="881"/>
      <c r="C146" s="1288"/>
      <c r="D146" s="883"/>
      <c r="E146" s="884"/>
      <c r="F146" s="885"/>
      <c r="G146" s="884"/>
      <c r="H146" s="886"/>
      <c r="I146" s="887"/>
      <c r="J146" s="1230"/>
      <c r="K146" s="857"/>
    </row>
    <row r="147" spans="1:11" ht="15.75" customHeight="1">
      <c r="A147" s="909"/>
      <c r="B147" s="1115" t="s">
        <v>548</v>
      </c>
      <c r="C147" s="1115"/>
      <c r="D147" s="1115"/>
      <c r="E147" s="1078">
        <v>4</v>
      </c>
      <c r="F147" s="1079">
        <v>160</v>
      </c>
      <c r="G147" s="1078" t="s">
        <v>1086</v>
      </c>
      <c r="H147" s="916" t="s">
        <v>1296</v>
      </c>
      <c r="I147" s="917">
        <v>1245</v>
      </c>
      <c r="J147" s="1207">
        <v>13860</v>
      </c>
      <c r="K147" s="857"/>
    </row>
    <row r="148" spans="1:11" ht="15.75" customHeight="1">
      <c r="A148" s="909"/>
      <c r="B148" s="1268" t="s">
        <v>550</v>
      </c>
      <c r="C148" s="1268"/>
      <c r="D148" s="1268"/>
      <c r="E148" s="1269">
        <v>4</v>
      </c>
      <c r="F148" s="1270" t="s">
        <v>549</v>
      </c>
      <c r="G148" s="1269" t="s">
        <v>1086</v>
      </c>
      <c r="H148" s="923" t="s">
        <v>1298</v>
      </c>
      <c r="I148" s="924">
        <v>1245</v>
      </c>
      <c r="J148" s="1209">
        <v>13860</v>
      </c>
      <c r="K148" s="857"/>
    </row>
    <row r="149" spans="1:11" ht="15.75" customHeight="1">
      <c r="A149" s="909"/>
      <c r="B149" s="1268" t="s">
        <v>1299</v>
      </c>
      <c r="C149" s="1268"/>
      <c r="D149" s="1268"/>
      <c r="E149" s="1269">
        <v>4</v>
      </c>
      <c r="F149" s="1270">
        <v>182</v>
      </c>
      <c r="G149" s="1269" t="s">
        <v>1086</v>
      </c>
      <c r="H149" s="923" t="s">
        <v>1296</v>
      </c>
      <c r="I149" s="924">
        <v>1245</v>
      </c>
      <c r="J149" s="1209">
        <v>13860</v>
      </c>
      <c r="K149" s="857"/>
    </row>
    <row r="150" spans="1:11" ht="15.75" customHeight="1">
      <c r="A150" s="909"/>
      <c r="B150" s="1271" t="s">
        <v>568</v>
      </c>
      <c r="C150" s="1271"/>
      <c r="D150" s="1271"/>
      <c r="E150" s="1272">
        <v>4</v>
      </c>
      <c r="F150" s="1273">
        <v>196</v>
      </c>
      <c r="G150" s="1272" t="s">
        <v>1086</v>
      </c>
      <c r="H150" s="929" t="s">
        <v>1296</v>
      </c>
      <c r="I150" s="930">
        <v>1245</v>
      </c>
      <c r="J150" s="1210">
        <v>13860</v>
      </c>
      <c r="K150" s="857"/>
    </row>
    <row r="151" spans="1:11" ht="15.75" customHeight="1">
      <c r="A151" s="809" t="s">
        <v>571</v>
      </c>
      <c r="B151" s="783"/>
      <c r="C151" s="958"/>
      <c r="D151" s="1289"/>
      <c r="E151" s="959"/>
      <c r="F151" s="960"/>
      <c r="G151" s="959"/>
      <c r="H151" s="961"/>
      <c r="I151" s="962"/>
      <c r="J151" s="1290"/>
      <c r="K151" s="857"/>
    </row>
    <row r="152" spans="1:11" ht="15.75" customHeight="1">
      <c r="A152" s="909"/>
      <c r="B152" s="1115" t="s">
        <v>1995</v>
      </c>
      <c r="C152" s="1115"/>
      <c r="D152" s="1115"/>
      <c r="E152" s="1078">
        <v>3</v>
      </c>
      <c r="F152" s="1079">
        <v>915</v>
      </c>
      <c r="G152" s="1078" t="s">
        <v>1089</v>
      </c>
      <c r="H152" s="916" t="s">
        <v>1300</v>
      </c>
      <c r="I152" s="917">
        <v>1263</v>
      </c>
      <c r="J152" s="1207">
        <v>55500</v>
      </c>
      <c r="K152" s="857"/>
    </row>
    <row r="153" spans="1:11" ht="15.75" customHeight="1">
      <c r="A153" s="909"/>
      <c r="B153" s="1271" t="s">
        <v>575</v>
      </c>
      <c r="C153" s="1271"/>
      <c r="D153" s="1271"/>
      <c r="E153" s="1272">
        <v>3</v>
      </c>
      <c r="F153" s="1273">
        <v>916</v>
      </c>
      <c r="G153" s="1272" t="s">
        <v>1089</v>
      </c>
      <c r="H153" s="929" t="s">
        <v>1300</v>
      </c>
      <c r="I153" s="930">
        <v>1263</v>
      </c>
      <c r="J153" s="1210">
        <v>55500</v>
      </c>
      <c r="K153" s="857"/>
    </row>
    <row r="154" spans="1:11" ht="15.75" customHeight="1">
      <c r="A154" s="809" t="s">
        <v>1301</v>
      </c>
      <c r="B154" s="783"/>
      <c r="C154" s="958"/>
      <c r="D154" s="1289"/>
      <c r="E154" s="959"/>
      <c r="F154" s="960"/>
      <c r="G154" s="959"/>
      <c r="H154" s="961"/>
      <c r="I154" s="962"/>
      <c r="J154" s="1290"/>
      <c r="K154" s="857"/>
    </row>
    <row r="155" spans="1:11" ht="33" customHeight="1">
      <c r="A155" s="909"/>
      <c r="B155" s="1115" t="s">
        <v>1302</v>
      </c>
      <c r="C155" s="1115"/>
      <c r="D155" s="1115"/>
      <c r="E155" s="1078">
        <v>3</v>
      </c>
      <c r="F155" s="1079" t="s">
        <v>1303</v>
      </c>
      <c r="G155" s="1078" t="s">
        <v>1089</v>
      </c>
      <c r="H155" s="916" t="s">
        <v>1300</v>
      </c>
      <c r="I155" s="917">
        <v>1264</v>
      </c>
      <c r="J155" s="1207">
        <v>66000</v>
      </c>
      <c r="K155" s="857"/>
    </row>
    <row r="156" spans="1:11" ht="15.75" customHeight="1">
      <c r="A156" s="909"/>
      <c r="B156" s="1271" t="s">
        <v>1304</v>
      </c>
      <c r="C156" s="1271"/>
      <c r="D156" s="1271"/>
      <c r="E156" s="1272">
        <v>3</v>
      </c>
      <c r="F156" s="1273" t="s">
        <v>1305</v>
      </c>
      <c r="G156" s="1272" t="s">
        <v>1089</v>
      </c>
      <c r="H156" s="929" t="s">
        <v>1300</v>
      </c>
      <c r="I156" s="930">
        <v>1264</v>
      </c>
      <c r="J156" s="1210">
        <v>66000</v>
      </c>
      <c r="K156" s="857"/>
    </row>
    <row r="157" spans="1:11" ht="15.75" customHeight="1">
      <c r="A157" s="809" t="s">
        <v>1306</v>
      </c>
      <c r="B157" s="810"/>
      <c r="C157" s="811"/>
      <c r="D157" s="905"/>
      <c r="E157" s="812"/>
      <c r="F157" s="813"/>
      <c r="G157" s="812"/>
      <c r="H157" s="814"/>
      <c r="I157" s="815"/>
      <c r="J157" s="857"/>
      <c r="K157" s="857"/>
    </row>
    <row r="158" spans="1:11" ht="15.75" customHeight="1">
      <c r="A158" s="909"/>
      <c r="B158" s="1115" t="s">
        <v>541</v>
      </c>
      <c r="C158" s="1115"/>
      <c r="D158" s="1115"/>
      <c r="E158" s="1078">
        <v>3</v>
      </c>
      <c r="F158" s="1079">
        <v>188</v>
      </c>
      <c r="G158" s="1078" t="s">
        <v>1089</v>
      </c>
      <c r="H158" s="916" t="s">
        <v>1307</v>
      </c>
      <c r="I158" s="917">
        <v>1265</v>
      </c>
      <c r="J158" s="1207">
        <v>12540</v>
      </c>
      <c r="K158" s="857"/>
    </row>
    <row r="159" spans="1:11" ht="15.75" customHeight="1">
      <c r="A159" s="909"/>
      <c r="B159" s="1268" t="s">
        <v>557</v>
      </c>
      <c r="C159" s="1268"/>
      <c r="D159" s="1268"/>
      <c r="E159" s="1269">
        <v>4</v>
      </c>
      <c r="F159" s="1270" t="s">
        <v>556</v>
      </c>
      <c r="G159" s="1269" t="s">
        <v>1086</v>
      </c>
      <c r="H159" s="923" t="s">
        <v>1308</v>
      </c>
      <c r="I159" s="924">
        <v>1266</v>
      </c>
      <c r="J159" s="1209">
        <v>12540</v>
      </c>
      <c r="K159" s="857"/>
    </row>
    <row r="160" spans="1:11" ht="15.75" customHeight="1">
      <c r="A160" s="909"/>
      <c r="B160" s="1268" t="s">
        <v>1309</v>
      </c>
      <c r="C160" s="1268"/>
      <c r="D160" s="1268"/>
      <c r="E160" s="1269">
        <v>4</v>
      </c>
      <c r="F160" s="1270" t="s">
        <v>561</v>
      </c>
      <c r="G160" s="1269" t="s">
        <v>1086</v>
      </c>
      <c r="H160" s="923" t="s">
        <v>1310</v>
      </c>
      <c r="I160" s="924">
        <v>1268</v>
      </c>
      <c r="J160" s="1209">
        <v>12540</v>
      </c>
      <c r="K160" s="857"/>
    </row>
    <row r="161" spans="1:11" ht="15.75" customHeight="1">
      <c r="A161" s="909"/>
      <c r="B161" s="1291" t="s">
        <v>578</v>
      </c>
      <c r="C161" s="1291"/>
      <c r="D161" s="1291"/>
      <c r="E161" s="1269">
        <v>6</v>
      </c>
      <c r="F161" s="1270" t="s">
        <v>577</v>
      </c>
      <c r="G161" s="1269" t="s">
        <v>1248</v>
      </c>
      <c r="H161" s="923" t="s">
        <v>1311</v>
      </c>
      <c r="I161" s="924">
        <v>1269</v>
      </c>
      <c r="J161" s="1209">
        <v>5940</v>
      </c>
      <c r="K161" s="857"/>
    </row>
    <row r="162" spans="1:11" ht="15.75" customHeight="1">
      <c r="A162" s="909"/>
      <c r="B162" s="1292" t="s">
        <v>586</v>
      </c>
      <c r="C162" s="1292"/>
      <c r="D162" s="1292"/>
      <c r="E162" s="1269">
        <v>2</v>
      </c>
      <c r="F162" s="1270" t="s">
        <v>587</v>
      </c>
      <c r="G162" s="1269" t="s">
        <v>1117</v>
      </c>
      <c r="H162" s="923" t="s">
        <v>1312</v>
      </c>
      <c r="I162" s="924">
        <v>1271</v>
      </c>
      <c r="J162" s="1209">
        <v>13200</v>
      </c>
      <c r="K162" s="857"/>
    </row>
    <row r="163" spans="1:11" ht="15.75" customHeight="1">
      <c r="A163" s="909"/>
      <c r="B163" s="1268" t="s">
        <v>560</v>
      </c>
      <c r="C163" s="1268"/>
      <c r="D163" s="1268"/>
      <c r="E163" s="1269">
        <v>4</v>
      </c>
      <c r="F163" s="1270" t="s">
        <v>559</v>
      </c>
      <c r="G163" s="1269" t="s">
        <v>1086</v>
      </c>
      <c r="H163" s="923" t="s">
        <v>1313</v>
      </c>
      <c r="I163" s="924">
        <v>1272</v>
      </c>
      <c r="J163" s="1209">
        <v>12540</v>
      </c>
      <c r="K163" s="857"/>
    </row>
    <row r="164" spans="1:11" ht="15.75" customHeight="1">
      <c r="A164" s="909"/>
      <c r="B164" s="1292" t="s">
        <v>583</v>
      </c>
      <c r="C164" s="1292"/>
      <c r="D164" s="1292"/>
      <c r="E164" s="1269">
        <v>6</v>
      </c>
      <c r="F164" s="1270" t="s">
        <v>584</v>
      </c>
      <c r="G164" s="1269" t="s">
        <v>1248</v>
      </c>
      <c r="H164" s="923" t="s">
        <v>1314</v>
      </c>
      <c r="I164" s="924">
        <v>1273</v>
      </c>
      <c r="J164" s="1209">
        <v>4620</v>
      </c>
      <c r="K164" s="857"/>
    </row>
    <row r="165" spans="1:11" ht="15.75" customHeight="1">
      <c r="A165" s="909"/>
      <c r="B165" s="1268" t="s">
        <v>589</v>
      </c>
      <c r="C165" s="1268"/>
      <c r="D165" s="1268"/>
      <c r="E165" s="1269">
        <v>6</v>
      </c>
      <c r="F165" s="1270">
        <v>265</v>
      </c>
      <c r="G165" s="1269" t="s">
        <v>1248</v>
      </c>
      <c r="H165" s="923" t="s">
        <v>1315</v>
      </c>
      <c r="I165" s="924">
        <v>1274</v>
      </c>
      <c r="J165" s="1209">
        <v>6600</v>
      </c>
      <c r="K165" s="857"/>
    </row>
    <row r="166" spans="1:11" ht="15.75" customHeight="1">
      <c r="A166" s="801"/>
      <c r="B166" s="966" t="s">
        <v>580</v>
      </c>
      <c r="C166" s="966"/>
      <c r="D166" s="966"/>
      <c r="E166" s="967">
        <v>7</v>
      </c>
      <c r="F166" s="968" t="s">
        <v>581</v>
      </c>
      <c r="G166" s="967" t="s">
        <v>1246</v>
      </c>
      <c r="H166" s="830" t="s">
        <v>1316</v>
      </c>
      <c r="I166" s="831">
        <v>1275</v>
      </c>
      <c r="J166" s="1209">
        <v>5940</v>
      </c>
      <c r="K166" s="857"/>
    </row>
    <row r="167" spans="1:11" ht="15.75" customHeight="1">
      <c r="A167" s="801"/>
      <c r="B167" s="966" t="s">
        <v>552</v>
      </c>
      <c r="C167" s="966"/>
      <c r="D167" s="966"/>
      <c r="E167" s="967">
        <v>4</v>
      </c>
      <c r="F167" s="968" t="s">
        <v>551</v>
      </c>
      <c r="G167" s="967" t="s">
        <v>1086</v>
      </c>
      <c r="H167" s="830" t="s">
        <v>1308</v>
      </c>
      <c r="I167" s="831">
        <v>1276</v>
      </c>
      <c r="J167" s="1209">
        <v>12540</v>
      </c>
      <c r="K167" s="857"/>
    </row>
    <row r="168" spans="1:11" ht="15.75" customHeight="1">
      <c r="A168" s="801"/>
      <c r="B168" s="966" t="s">
        <v>1317</v>
      </c>
      <c r="C168" s="966"/>
      <c r="D168" s="966"/>
      <c r="E168" s="967">
        <v>3</v>
      </c>
      <c r="F168" s="968" t="s">
        <v>1318</v>
      </c>
      <c r="G168" s="967" t="s">
        <v>1089</v>
      </c>
      <c r="H168" s="830" t="s">
        <v>1319</v>
      </c>
      <c r="I168" s="831">
        <v>1277</v>
      </c>
      <c r="J168" s="1209">
        <v>21120</v>
      </c>
      <c r="K168" s="857"/>
    </row>
    <row r="169" spans="1:11" s="1029" customFormat="1" ht="15.75" customHeight="1">
      <c r="A169" s="801"/>
      <c r="B169" s="954" t="s">
        <v>1320</v>
      </c>
      <c r="C169" s="954"/>
      <c r="D169" s="954"/>
      <c r="E169" s="955">
        <v>3</v>
      </c>
      <c r="F169" s="956" t="s">
        <v>1321</v>
      </c>
      <c r="G169" s="955" t="s">
        <v>1089</v>
      </c>
      <c r="H169" s="839" t="s">
        <v>1322</v>
      </c>
      <c r="I169" s="840">
        <v>1279</v>
      </c>
      <c r="J169" s="1210">
        <v>21120</v>
      </c>
      <c r="K169" s="857"/>
    </row>
    <row r="170" spans="1:11" s="918" customFormat="1" ht="15.75" customHeight="1">
      <c r="A170" s="1004" t="s">
        <v>1323</v>
      </c>
      <c r="B170" s="1004"/>
      <c r="C170" s="1004"/>
      <c r="D170" s="1004"/>
      <c r="E170" s="1004"/>
      <c r="F170" s="1004"/>
      <c r="G170" s="1004"/>
      <c r="H170" s="1004"/>
      <c r="I170" s="1004"/>
      <c r="J170" s="1004"/>
      <c r="K170" s="1004"/>
    </row>
    <row r="171" spans="1:11" s="918" customFormat="1" ht="15.75" customHeight="1">
      <c r="A171" s="809" t="s">
        <v>592</v>
      </c>
      <c r="B171" s="783"/>
      <c r="C171" s="958"/>
      <c r="D171" s="1289"/>
      <c r="E171" s="959"/>
      <c r="F171" s="960"/>
      <c r="G171" s="959"/>
      <c r="H171" s="961"/>
      <c r="I171" s="962"/>
      <c r="J171" s="1290"/>
      <c r="K171" s="857"/>
    </row>
    <row r="172" spans="1:11" ht="15.75" customHeight="1">
      <c r="A172" s="909"/>
      <c r="B172" s="1115" t="s">
        <v>595</v>
      </c>
      <c r="C172" s="1115"/>
      <c r="D172" s="1115"/>
      <c r="E172" s="1078">
        <v>6</v>
      </c>
      <c r="F172" s="1079" t="s">
        <v>594</v>
      </c>
      <c r="G172" s="1078" t="s">
        <v>1248</v>
      </c>
      <c r="H172" s="916" t="s">
        <v>1324</v>
      </c>
      <c r="I172" s="917">
        <v>1280</v>
      </c>
      <c r="J172" s="1207">
        <v>6960</v>
      </c>
      <c r="K172" s="857"/>
    </row>
    <row r="173" spans="1:11" ht="15.75" customHeight="1">
      <c r="A173" s="909"/>
      <c r="B173" s="1268" t="s">
        <v>599</v>
      </c>
      <c r="C173" s="1268"/>
      <c r="D173" s="1268"/>
      <c r="E173" s="1269">
        <v>6</v>
      </c>
      <c r="F173" s="1270">
        <v>195</v>
      </c>
      <c r="G173" s="1269" t="s">
        <v>1248</v>
      </c>
      <c r="H173" s="923" t="s">
        <v>1325</v>
      </c>
      <c r="I173" s="924">
        <v>1281</v>
      </c>
      <c r="J173" s="1209">
        <v>9900</v>
      </c>
      <c r="K173" s="857"/>
    </row>
    <row r="174" spans="1:11" ht="15.75" customHeight="1">
      <c r="A174" s="909"/>
      <c r="B174" s="1268" t="s">
        <v>602</v>
      </c>
      <c r="C174" s="1268"/>
      <c r="D174" s="1268"/>
      <c r="E174" s="1269">
        <v>6</v>
      </c>
      <c r="F174" s="1270">
        <v>198</v>
      </c>
      <c r="G174" s="1269" t="s">
        <v>1248</v>
      </c>
      <c r="H174" s="923" t="s">
        <v>1326</v>
      </c>
      <c r="I174" s="924">
        <v>1282</v>
      </c>
      <c r="J174" s="1209">
        <v>9900</v>
      </c>
      <c r="K174" s="857"/>
    </row>
    <row r="175" spans="1:11" ht="15.75" customHeight="1">
      <c r="A175" s="909"/>
      <c r="B175" s="1268" t="s">
        <v>604</v>
      </c>
      <c r="C175" s="1268"/>
      <c r="D175" s="1268"/>
      <c r="E175" s="1269">
        <v>6</v>
      </c>
      <c r="F175" s="1270">
        <v>199</v>
      </c>
      <c r="G175" s="1269" t="s">
        <v>1248</v>
      </c>
      <c r="H175" s="923" t="s">
        <v>1327</v>
      </c>
      <c r="I175" s="924">
        <v>1283</v>
      </c>
      <c r="J175" s="1209">
        <v>15840</v>
      </c>
      <c r="K175" s="857"/>
    </row>
    <row r="176" spans="1:11" ht="15.75" customHeight="1">
      <c r="A176" s="909"/>
      <c r="B176" s="1268" t="s">
        <v>606</v>
      </c>
      <c r="C176" s="1268"/>
      <c r="D176" s="1268"/>
      <c r="E176" s="1269">
        <v>6</v>
      </c>
      <c r="F176" s="1270">
        <v>200</v>
      </c>
      <c r="G176" s="1269" t="s">
        <v>1248</v>
      </c>
      <c r="H176" s="923" t="s">
        <v>1325</v>
      </c>
      <c r="I176" s="924">
        <v>1284</v>
      </c>
      <c r="J176" s="1209">
        <v>11880</v>
      </c>
      <c r="K176" s="857"/>
    </row>
    <row r="177" spans="1:11" ht="15.75" customHeight="1">
      <c r="A177" s="909"/>
      <c r="B177" s="1268" t="s">
        <v>609</v>
      </c>
      <c r="C177" s="1268"/>
      <c r="D177" s="1268"/>
      <c r="E177" s="1269">
        <v>6</v>
      </c>
      <c r="F177" s="1270">
        <v>213</v>
      </c>
      <c r="G177" s="1269" t="s">
        <v>1248</v>
      </c>
      <c r="H177" s="923" t="s">
        <v>1326</v>
      </c>
      <c r="I177" s="924">
        <v>1285</v>
      </c>
      <c r="J177" s="1209">
        <v>11880</v>
      </c>
      <c r="K177" s="857"/>
    </row>
    <row r="178" spans="1:11" ht="15.75" customHeight="1">
      <c r="A178" s="909"/>
      <c r="B178" s="1268" t="s">
        <v>611</v>
      </c>
      <c r="C178" s="1268"/>
      <c r="D178" s="1268"/>
      <c r="E178" s="1269">
        <v>5</v>
      </c>
      <c r="F178" s="1270">
        <v>214</v>
      </c>
      <c r="G178" s="1269" t="s">
        <v>1263</v>
      </c>
      <c r="H178" s="923" t="s">
        <v>1275</v>
      </c>
      <c r="I178" s="924">
        <v>1286</v>
      </c>
      <c r="J178" s="1209">
        <v>16500</v>
      </c>
      <c r="K178" s="857"/>
    </row>
    <row r="179" spans="1:11" ht="15.75" customHeight="1">
      <c r="A179" s="909"/>
      <c r="B179" s="1293" t="s">
        <v>612</v>
      </c>
      <c r="C179" s="1293"/>
      <c r="D179" s="1293"/>
      <c r="E179" s="1294">
        <v>6</v>
      </c>
      <c r="F179" s="1295">
        <v>215</v>
      </c>
      <c r="G179" s="1294" t="s">
        <v>1248</v>
      </c>
      <c r="H179" s="1236" t="s">
        <v>1327</v>
      </c>
      <c r="I179" s="1237">
        <v>1287</v>
      </c>
      <c r="J179" s="1209">
        <v>13470</v>
      </c>
      <c r="K179" s="857"/>
    </row>
    <row r="180" spans="1:11" ht="15.75" customHeight="1">
      <c r="A180" s="909"/>
      <c r="B180" s="1268" t="s">
        <v>616</v>
      </c>
      <c r="C180" s="1268"/>
      <c r="D180" s="1268"/>
      <c r="E180" s="1269">
        <v>5</v>
      </c>
      <c r="F180" s="1270">
        <v>216</v>
      </c>
      <c r="G180" s="1269" t="s">
        <v>1263</v>
      </c>
      <c r="H180" s="923" t="s">
        <v>1275</v>
      </c>
      <c r="I180" s="924">
        <v>1288</v>
      </c>
      <c r="J180" s="1209">
        <v>16320</v>
      </c>
      <c r="K180" s="857"/>
    </row>
    <row r="181" spans="1:11" ht="15.75" customHeight="1">
      <c r="A181" s="909"/>
      <c r="B181" s="1296" t="s">
        <v>1328</v>
      </c>
      <c r="C181" s="1296"/>
      <c r="D181" s="1296"/>
      <c r="E181" s="1272">
        <v>6</v>
      </c>
      <c r="F181" s="1273" t="s">
        <v>1329</v>
      </c>
      <c r="G181" s="1272" t="s">
        <v>1248</v>
      </c>
      <c r="H181" s="929" t="s">
        <v>1330</v>
      </c>
      <c r="I181" s="930">
        <v>1289</v>
      </c>
      <c r="J181" s="1210">
        <v>8910</v>
      </c>
      <c r="K181" s="857"/>
    </row>
    <row r="182" spans="1:11" s="918" customFormat="1" ht="15.75" customHeight="1">
      <c r="A182" s="909" t="s">
        <v>1331</v>
      </c>
      <c r="B182" s="1203"/>
      <c r="C182" s="1204"/>
      <c r="D182" s="1205"/>
      <c r="E182" s="1100"/>
      <c r="F182" s="1101"/>
      <c r="G182" s="1100"/>
      <c r="H182" s="1102"/>
      <c r="I182" s="1103"/>
      <c r="J182" s="857"/>
      <c r="K182" s="857"/>
    </row>
    <row r="183" spans="1:11" s="918" customFormat="1" ht="15.75" customHeight="1">
      <c r="A183" s="809" t="s">
        <v>1332</v>
      </c>
      <c r="B183" s="1203"/>
      <c r="C183" s="1204"/>
      <c r="D183" s="1205"/>
      <c r="E183" s="1100"/>
      <c r="F183" s="1101"/>
      <c r="G183" s="1100"/>
      <c r="H183" s="1102"/>
      <c r="I183" s="1103"/>
      <c r="J183" s="857"/>
      <c r="K183" s="857"/>
    </row>
    <row r="184" spans="1:11" ht="15.75" customHeight="1">
      <c r="A184" s="909"/>
      <c r="B184" s="1115" t="s">
        <v>1333</v>
      </c>
      <c r="C184" s="1115"/>
      <c r="D184" s="1115"/>
      <c r="E184" s="1078">
        <v>5</v>
      </c>
      <c r="F184" s="1079" t="s">
        <v>619</v>
      </c>
      <c r="G184" s="1078" t="s">
        <v>1263</v>
      </c>
      <c r="H184" s="916" t="s">
        <v>1334</v>
      </c>
      <c r="I184" s="917">
        <v>1301</v>
      </c>
      <c r="J184" s="1207">
        <v>11280</v>
      </c>
      <c r="K184" s="857"/>
    </row>
    <row r="185" spans="1:11" ht="15.75" customHeight="1">
      <c r="A185" s="909"/>
      <c r="B185" s="1268" t="s">
        <v>622</v>
      </c>
      <c r="C185" s="1268"/>
      <c r="D185" s="1268"/>
      <c r="E185" s="1269">
        <v>5</v>
      </c>
      <c r="F185" s="1270">
        <v>171</v>
      </c>
      <c r="G185" s="1269" t="s">
        <v>1263</v>
      </c>
      <c r="H185" s="923" t="s">
        <v>1335</v>
      </c>
      <c r="I185" s="924">
        <v>1302</v>
      </c>
      <c r="J185" s="1209">
        <v>10260</v>
      </c>
      <c r="K185" s="857"/>
    </row>
    <row r="186" spans="1:11" ht="15.75" customHeight="1">
      <c r="A186" s="909"/>
      <c r="B186" s="1268" t="s">
        <v>624</v>
      </c>
      <c r="C186" s="1268"/>
      <c r="D186" s="1268"/>
      <c r="E186" s="1269">
        <v>4</v>
      </c>
      <c r="F186" s="1270" t="s">
        <v>623</v>
      </c>
      <c r="G186" s="1269" t="s">
        <v>1086</v>
      </c>
      <c r="H186" s="923" t="s">
        <v>1236</v>
      </c>
      <c r="I186" s="924">
        <v>1303</v>
      </c>
      <c r="J186" s="1209">
        <v>12480</v>
      </c>
      <c r="K186" s="857"/>
    </row>
    <row r="187" spans="1:11" s="1167" customFormat="1" ht="15.75" customHeight="1">
      <c r="A187" s="1076"/>
      <c r="B187" s="1271" t="s">
        <v>1336</v>
      </c>
      <c r="C187" s="1271"/>
      <c r="D187" s="1271"/>
      <c r="E187" s="926">
        <v>4</v>
      </c>
      <c r="F187" s="927">
        <v>797</v>
      </c>
      <c r="G187" s="926" t="s">
        <v>1086</v>
      </c>
      <c r="H187" s="929" t="s">
        <v>1337</v>
      </c>
      <c r="I187" s="930">
        <v>1304</v>
      </c>
      <c r="J187" s="1210">
        <v>15600</v>
      </c>
      <c r="K187" s="857"/>
    </row>
    <row r="188" spans="1:11" s="918" customFormat="1" ht="15.75" customHeight="1">
      <c r="A188" s="909" t="s">
        <v>1338</v>
      </c>
      <c r="B188" s="1203"/>
      <c r="C188" s="1204"/>
      <c r="D188" s="1205"/>
      <c r="E188" s="1100"/>
      <c r="F188" s="1101"/>
      <c r="G188" s="1100"/>
      <c r="H188" s="1102"/>
      <c r="I188" s="1103"/>
      <c r="J188" s="857"/>
      <c r="K188" s="857"/>
    </row>
    <row r="189" spans="1:11" s="918" customFormat="1" ht="15.75" customHeight="1">
      <c r="A189" s="809" t="s">
        <v>1339</v>
      </c>
      <c r="B189" s="1203"/>
      <c r="C189" s="1204"/>
      <c r="D189" s="1205"/>
      <c r="E189" s="1100"/>
      <c r="F189" s="1101"/>
      <c r="G189" s="1100"/>
      <c r="H189" s="1102"/>
      <c r="I189" s="1103"/>
      <c r="J189" s="857"/>
      <c r="K189" s="857"/>
    </row>
    <row r="190" spans="1:11" ht="15.75" customHeight="1">
      <c r="A190" s="909"/>
      <c r="B190" s="889" t="s">
        <v>1996</v>
      </c>
      <c r="C190" s="1297" t="s">
        <v>1340</v>
      </c>
      <c r="D190" s="912">
        <v>1230</v>
      </c>
      <c r="E190" s="964">
        <v>4</v>
      </c>
      <c r="F190" s="888" t="s">
        <v>628</v>
      </c>
      <c r="G190" s="964" t="s">
        <v>1086</v>
      </c>
      <c r="H190" s="821" t="s">
        <v>1343</v>
      </c>
      <c r="I190" s="822">
        <v>1311</v>
      </c>
      <c r="J190" s="1207">
        <v>97080</v>
      </c>
      <c r="K190" s="857"/>
    </row>
    <row r="191" spans="1:11" ht="33" customHeight="1">
      <c r="A191" s="909"/>
      <c r="B191" s="971" t="s">
        <v>632</v>
      </c>
      <c r="C191" s="1298" t="s">
        <v>1340</v>
      </c>
      <c r="D191" s="925">
        <v>1221</v>
      </c>
      <c r="E191" s="955">
        <v>4</v>
      </c>
      <c r="F191" s="956" t="s">
        <v>631</v>
      </c>
      <c r="G191" s="955" t="s">
        <v>1086</v>
      </c>
      <c r="H191" s="839" t="s">
        <v>1342</v>
      </c>
      <c r="I191" s="840">
        <v>1312</v>
      </c>
      <c r="J191" s="1210">
        <v>19540</v>
      </c>
      <c r="K191" s="857"/>
    </row>
    <row r="192" spans="1:11" ht="15.75" customHeight="1">
      <c r="A192" s="809" t="s">
        <v>649</v>
      </c>
      <c r="B192" s="810"/>
      <c r="C192" s="811"/>
      <c r="D192" s="990"/>
      <c r="E192" s="988"/>
      <c r="F192" s="989"/>
      <c r="G192" s="988"/>
      <c r="H192" s="814"/>
      <c r="I192" s="815"/>
      <c r="J192" s="857"/>
      <c r="K192" s="857"/>
    </row>
    <row r="193" spans="1:11" ht="15.75" customHeight="1">
      <c r="A193" s="909"/>
      <c r="B193" s="1104" t="s">
        <v>649</v>
      </c>
      <c r="C193" s="1104"/>
      <c r="D193" s="1104"/>
      <c r="E193" s="1105">
        <v>5</v>
      </c>
      <c r="F193" s="1106">
        <v>716</v>
      </c>
      <c r="G193" s="1105" t="s">
        <v>1263</v>
      </c>
      <c r="H193" s="1107" t="s">
        <v>1344</v>
      </c>
      <c r="I193" s="1108">
        <v>1313</v>
      </c>
      <c r="J193" s="1257">
        <v>7920</v>
      </c>
      <c r="K193" s="857"/>
    </row>
    <row r="194" spans="1:11" ht="15.75" customHeight="1">
      <c r="A194" s="809" t="s">
        <v>651</v>
      </c>
      <c r="B194" s="810"/>
      <c r="C194" s="990"/>
      <c r="D194" s="990"/>
      <c r="E194" s="988"/>
      <c r="F194" s="989"/>
      <c r="G194" s="988"/>
      <c r="H194" s="814"/>
      <c r="I194" s="815"/>
      <c r="J194" s="857"/>
      <c r="K194" s="857"/>
    </row>
    <row r="195" spans="1:11" ht="33.75" customHeight="1">
      <c r="A195" s="909"/>
      <c r="B195" s="1115" t="s">
        <v>1345</v>
      </c>
      <c r="C195" s="1115"/>
      <c r="D195" s="1115"/>
      <c r="E195" s="1078">
        <v>4</v>
      </c>
      <c r="F195" s="1079">
        <v>700</v>
      </c>
      <c r="G195" s="1078" t="s">
        <v>1086</v>
      </c>
      <c r="H195" s="916" t="s">
        <v>1346</v>
      </c>
      <c r="I195" s="917">
        <v>1316</v>
      </c>
      <c r="J195" s="1207">
        <v>33000</v>
      </c>
      <c r="K195" s="857"/>
    </row>
    <row r="196" spans="1:11" ht="15.75" customHeight="1">
      <c r="A196" s="909"/>
      <c r="B196" s="971" t="s">
        <v>1347</v>
      </c>
      <c r="C196" s="971"/>
      <c r="D196" s="971"/>
      <c r="E196" s="955">
        <v>3</v>
      </c>
      <c r="F196" s="956" t="s">
        <v>1348</v>
      </c>
      <c r="G196" s="955" t="s">
        <v>1089</v>
      </c>
      <c r="H196" s="839" t="s">
        <v>1349</v>
      </c>
      <c r="I196" s="840">
        <v>1400</v>
      </c>
      <c r="J196" s="1210">
        <v>54120</v>
      </c>
      <c r="K196" s="857"/>
    </row>
    <row r="197" spans="1:11" ht="15.75" customHeight="1">
      <c r="A197" s="809" t="s">
        <v>633</v>
      </c>
      <c r="B197" s="979"/>
      <c r="C197" s="980"/>
      <c r="D197" s="1299"/>
      <c r="E197" s="981"/>
      <c r="F197" s="982"/>
      <c r="G197" s="981"/>
      <c r="H197" s="983"/>
      <c r="I197" s="984"/>
      <c r="J197" s="1300"/>
      <c r="K197" s="1243"/>
    </row>
    <row r="198" spans="1:11" ht="15.75" customHeight="1">
      <c r="A198" s="909"/>
      <c r="B198" s="1104" t="s">
        <v>1997</v>
      </c>
      <c r="C198" s="1104"/>
      <c r="D198" s="1104"/>
      <c r="E198" s="1105">
        <v>5</v>
      </c>
      <c r="F198" s="1106"/>
      <c r="G198" s="1105" t="s">
        <v>1263</v>
      </c>
      <c r="H198" s="1107" t="s">
        <v>1350</v>
      </c>
      <c r="I198" s="1108">
        <v>1317</v>
      </c>
      <c r="J198" s="1257">
        <v>7920</v>
      </c>
      <c r="K198" s="857"/>
    </row>
    <row r="199" spans="1:11" s="918" customFormat="1" ht="15.75" customHeight="1">
      <c r="A199" s="909" t="s">
        <v>1353</v>
      </c>
      <c r="B199" s="1203"/>
      <c r="C199" s="1204"/>
      <c r="D199" s="1205"/>
      <c r="E199" s="1100"/>
      <c r="F199" s="1101"/>
      <c r="G199" s="1100"/>
      <c r="H199" s="1102"/>
      <c r="I199" s="1103"/>
      <c r="J199" s="857"/>
      <c r="K199" s="857"/>
    </row>
    <row r="200" spans="1:11" s="918" customFormat="1" ht="15.75" customHeight="1">
      <c r="A200" s="991" t="s">
        <v>1354</v>
      </c>
      <c r="B200" s="991"/>
      <c r="C200" s="991"/>
      <c r="D200" s="991"/>
      <c r="E200" s="991"/>
      <c r="F200" s="991"/>
      <c r="G200" s="991"/>
      <c r="H200" s="991"/>
      <c r="I200" s="991"/>
      <c r="J200" s="991"/>
      <c r="K200" s="991"/>
    </row>
    <row r="201" spans="1:11" ht="32.25" customHeight="1">
      <c r="A201" s="909"/>
      <c r="B201" s="910" t="s">
        <v>1998</v>
      </c>
      <c r="C201" s="910"/>
      <c r="D201" s="910"/>
      <c r="E201" s="1105">
        <v>4</v>
      </c>
      <c r="F201" s="1106">
        <v>740</v>
      </c>
      <c r="G201" s="1105" t="s">
        <v>1086</v>
      </c>
      <c r="H201" s="1107" t="s">
        <v>1356</v>
      </c>
      <c r="I201" s="1108">
        <v>1352</v>
      </c>
      <c r="J201" s="1257">
        <v>46200</v>
      </c>
      <c r="K201" s="857"/>
    </row>
    <row r="202" spans="1:11" s="1303" customFormat="1" ht="6" customHeight="1">
      <c r="A202" s="1301"/>
      <c r="B202" s="1301"/>
      <c r="C202" s="1301"/>
      <c r="D202" s="1301"/>
      <c r="E202" s="1301"/>
      <c r="F202" s="1301"/>
      <c r="G202" s="1301"/>
      <c r="H202" s="1301"/>
      <c r="I202" s="1301"/>
      <c r="J202" s="1302"/>
      <c r="K202" s="1302"/>
    </row>
    <row r="203" spans="1:11" s="785" customFormat="1" ht="24" customHeight="1">
      <c r="A203" s="1018" t="s">
        <v>1999</v>
      </c>
      <c r="B203" s="1018"/>
      <c r="C203" s="1018"/>
      <c r="D203" s="1018"/>
      <c r="E203" s="1018"/>
      <c r="F203" s="1018"/>
      <c r="G203" s="1018"/>
      <c r="H203" s="1018"/>
      <c r="I203" s="1018"/>
      <c r="J203" s="1018"/>
      <c r="K203" s="1018"/>
    </row>
    <row r="204" spans="1:11" s="1303" customFormat="1" ht="2.25" customHeight="1">
      <c r="A204" s="1301"/>
      <c r="B204" s="1301"/>
      <c r="C204" s="1301"/>
      <c r="D204" s="1301"/>
      <c r="E204" s="1301"/>
      <c r="F204" s="1301"/>
      <c r="G204" s="1301"/>
      <c r="H204" s="1301"/>
      <c r="I204" s="1301"/>
      <c r="J204" s="1302"/>
      <c r="K204" s="1302"/>
    </row>
    <row r="205" spans="1:11" ht="33" customHeight="1">
      <c r="A205" s="909"/>
      <c r="B205" s="889" t="s">
        <v>1362</v>
      </c>
      <c r="C205" s="889"/>
      <c r="D205" s="889"/>
      <c r="E205" s="964">
        <v>2</v>
      </c>
      <c r="F205" s="888" t="s">
        <v>1363</v>
      </c>
      <c r="G205" s="964" t="s">
        <v>1117</v>
      </c>
      <c r="H205" s="821" t="s">
        <v>1364</v>
      </c>
      <c r="I205" s="822">
        <v>1373</v>
      </c>
      <c r="J205" s="1207">
        <f>46800-4680-7130</f>
        <v>34990</v>
      </c>
      <c r="K205" s="857"/>
    </row>
    <row r="206" spans="1:11" ht="15.75" customHeight="1">
      <c r="A206" s="909"/>
      <c r="B206" s="895" t="s">
        <v>1365</v>
      </c>
      <c r="C206" s="895"/>
      <c r="D206" s="895"/>
      <c r="E206" s="967">
        <v>3</v>
      </c>
      <c r="F206" s="968" t="s">
        <v>1366</v>
      </c>
      <c r="G206" s="967" t="s">
        <v>1089</v>
      </c>
      <c r="H206" s="830" t="s">
        <v>1367</v>
      </c>
      <c r="I206" s="831">
        <v>1359</v>
      </c>
      <c r="J206" s="1209">
        <f aca="true" t="shared" si="0" ref="J206:J209">41940-4194+4-2760</f>
        <v>34990</v>
      </c>
      <c r="K206" s="857"/>
    </row>
    <row r="207" spans="1:11" ht="15.75" customHeight="1">
      <c r="A207" s="909"/>
      <c r="B207" s="895" t="s">
        <v>1368</v>
      </c>
      <c r="C207" s="895"/>
      <c r="D207" s="895"/>
      <c r="E207" s="967">
        <v>3</v>
      </c>
      <c r="F207" s="968" t="s">
        <v>1369</v>
      </c>
      <c r="G207" s="967" t="s">
        <v>1089</v>
      </c>
      <c r="H207" s="830" t="s">
        <v>1370</v>
      </c>
      <c r="I207" s="831">
        <v>1370</v>
      </c>
      <c r="J207" s="1209">
        <f t="shared" si="0"/>
        <v>34990</v>
      </c>
      <c r="K207" s="857"/>
    </row>
    <row r="208" spans="1:11" ht="15.75" customHeight="1">
      <c r="A208" s="909"/>
      <c r="B208" s="895" t="s">
        <v>1371</v>
      </c>
      <c r="C208" s="895"/>
      <c r="D208" s="895"/>
      <c r="E208" s="967">
        <v>3</v>
      </c>
      <c r="F208" s="968" t="s">
        <v>1372</v>
      </c>
      <c r="G208" s="992" t="s">
        <v>1089</v>
      </c>
      <c r="H208" s="830" t="s">
        <v>1373</v>
      </c>
      <c r="I208" s="831">
        <v>1371</v>
      </c>
      <c r="J208" s="1209">
        <f t="shared" si="0"/>
        <v>34990</v>
      </c>
      <c r="K208" s="857"/>
    </row>
    <row r="209" spans="1:11" ht="33" customHeight="1">
      <c r="A209" s="909"/>
      <c r="B209" s="1304" t="s">
        <v>1374</v>
      </c>
      <c r="C209" s="1304"/>
      <c r="D209" s="1304"/>
      <c r="E209" s="974">
        <v>4</v>
      </c>
      <c r="F209" s="975" t="s">
        <v>1375</v>
      </c>
      <c r="G209" s="1305" t="s">
        <v>1086</v>
      </c>
      <c r="H209" s="851" t="s">
        <v>1376</v>
      </c>
      <c r="I209" s="852">
        <v>1372</v>
      </c>
      <c r="J209" s="1209">
        <f t="shared" si="0"/>
        <v>34990</v>
      </c>
      <c r="K209" s="857"/>
    </row>
    <row r="210" spans="1:11" ht="33" customHeight="1">
      <c r="A210" s="909"/>
      <c r="B210" s="895" t="s">
        <v>1377</v>
      </c>
      <c r="C210" s="895"/>
      <c r="D210" s="895"/>
      <c r="E210" s="967">
        <v>2</v>
      </c>
      <c r="F210" s="968" t="s">
        <v>2000</v>
      </c>
      <c r="G210" s="992" t="s">
        <v>1117</v>
      </c>
      <c r="H210" s="830" t="s">
        <v>1378</v>
      </c>
      <c r="I210" s="831">
        <v>1367</v>
      </c>
      <c r="J210" s="1209">
        <f aca="true" t="shared" si="1" ref="J210:J212">46800-4680-7130</f>
        <v>34990</v>
      </c>
      <c r="K210" s="857"/>
    </row>
    <row r="211" spans="1:11" ht="33" customHeight="1">
      <c r="A211" s="909"/>
      <c r="B211" s="966" t="s">
        <v>1379</v>
      </c>
      <c r="C211" s="966"/>
      <c r="D211" s="966"/>
      <c r="E211" s="967">
        <v>2</v>
      </c>
      <c r="F211" s="968" t="s">
        <v>1380</v>
      </c>
      <c r="G211" s="967" t="s">
        <v>1117</v>
      </c>
      <c r="H211" s="830" t="s">
        <v>1381</v>
      </c>
      <c r="I211" s="831">
        <v>1374</v>
      </c>
      <c r="J211" s="1209">
        <f t="shared" si="1"/>
        <v>34990</v>
      </c>
      <c r="K211" s="857"/>
    </row>
    <row r="212" spans="1:11" ht="33" customHeight="1">
      <c r="A212" s="909"/>
      <c r="B212" s="949" t="s">
        <v>1384</v>
      </c>
      <c r="C212" s="949"/>
      <c r="D212" s="949"/>
      <c r="E212" s="950">
        <v>2</v>
      </c>
      <c r="F212" s="951" t="s">
        <v>1385</v>
      </c>
      <c r="G212" s="950" t="s">
        <v>1117</v>
      </c>
      <c r="H212" s="952" t="s">
        <v>1386</v>
      </c>
      <c r="I212" s="953">
        <v>1375</v>
      </c>
      <c r="J212" s="1209">
        <f t="shared" si="1"/>
        <v>34990</v>
      </c>
      <c r="K212" s="857"/>
    </row>
    <row r="213" spans="1:11" ht="19.5" customHeight="1">
      <c r="A213" s="909" t="s">
        <v>1399</v>
      </c>
      <c r="B213" s="909"/>
      <c r="C213" s="909"/>
      <c r="D213" s="909"/>
      <c r="E213" s="909"/>
      <c r="F213" s="909"/>
      <c r="G213" s="909"/>
      <c r="H213" s="909"/>
      <c r="I213" s="909"/>
      <c r="J213" s="909"/>
      <c r="K213" s="909"/>
    </row>
    <row r="214" spans="1:11" ht="15.75" customHeight="1">
      <c r="A214" s="909"/>
      <c r="B214" s="889" t="s">
        <v>1400</v>
      </c>
      <c r="C214" s="889"/>
      <c r="D214" s="889"/>
      <c r="E214" s="964">
        <v>2</v>
      </c>
      <c r="F214" s="888" t="s">
        <v>1401</v>
      </c>
      <c r="G214" s="1001" t="s">
        <v>1117</v>
      </c>
      <c r="H214" s="821" t="s">
        <v>1402</v>
      </c>
      <c r="I214" s="822">
        <v>1350</v>
      </c>
      <c r="J214" s="1207">
        <f>51840-2592+2-4300</f>
        <v>44950</v>
      </c>
      <c r="K214" s="857"/>
    </row>
    <row r="215" spans="1:11" ht="15.75" customHeight="1">
      <c r="A215" s="909"/>
      <c r="B215" s="971" t="s">
        <v>1403</v>
      </c>
      <c r="C215" s="971"/>
      <c r="D215" s="971"/>
      <c r="E215" s="955">
        <v>3</v>
      </c>
      <c r="F215" s="956" t="s">
        <v>1404</v>
      </c>
      <c r="G215" s="1002" t="s">
        <v>1089</v>
      </c>
      <c r="H215" s="839" t="s">
        <v>1405</v>
      </c>
      <c r="I215" s="840">
        <v>1368</v>
      </c>
      <c r="J215" s="1210">
        <v>51480</v>
      </c>
      <c r="K215" s="857"/>
    </row>
    <row r="216" spans="1:11" ht="19.5" customHeight="1">
      <c r="A216" s="1018" t="s">
        <v>1408</v>
      </c>
      <c r="B216" s="1018"/>
      <c r="C216" s="1018"/>
      <c r="D216" s="1018"/>
      <c r="E216" s="1018"/>
      <c r="F216" s="1018"/>
      <c r="G216" s="1018"/>
      <c r="H216" s="1018"/>
      <c r="I216" s="1018"/>
      <c r="J216" s="1018"/>
      <c r="K216" s="1018"/>
    </row>
    <row r="217" spans="1:11" ht="33" customHeight="1">
      <c r="A217" s="909"/>
      <c r="B217" s="910" t="s">
        <v>2001</v>
      </c>
      <c r="C217" s="910"/>
      <c r="D217" s="910"/>
      <c r="E217" s="1105">
        <v>4</v>
      </c>
      <c r="F217" s="937">
        <v>721</v>
      </c>
      <c r="G217" s="1105" t="s">
        <v>1086</v>
      </c>
      <c r="H217" s="1107" t="s">
        <v>1410</v>
      </c>
      <c r="I217" s="868">
        <v>1357</v>
      </c>
      <c r="J217" s="1257">
        <v>13070</v>
      </c>
      <c r="K217" s="857"/>
    </row>
    <row r="218" spans="1:11" ht="33" customHeight="1">
      <c r="A218" s="909"/>
      <c r="B218" s="1306" t="s">
        <v>2002</v>
      </c>
      <c r="C218" s="1306"/>
      <c r="D218" s="1306"/>
      <c r="E218" s="1307">
        <v>3</v>
      </c>
      <c r="F218" s="1308" t="s">
        <v>1415</v>
      </c>
      <c r="G218" s="1307" t="s">
        <v>1089</v>
      </c>
      <c r="H218" s="1309" t="s">
        <v>1413</v>
      </c>
      <c r="I218" s="1309">
        <v>1358</v>
      </c>
      <c r="J218" s="1310">
        <v>21260</v>
      </c>
      <c r="K218" s="857"/>
    </row>
    <row r="219" spans="1:11" s="1312" customFormat="1" ht="25.5" customHeight="1">
      <c r="A219" s="1311" t="s">
        <v>2003</v>
      </c>
      <c r="B219" s="1311"/>
      <c r="C219" s="1311"/>
      <c r="D219" s="1311"/>
      <c r="E219" s="1311"/>
      <c r="F219" s="1311"/>
      <c r="G219" s="1311"/>
      <c r="H219" s="1311"/>
      <c r="I219" s="1311"/>
      <c r="J219" s="1311"/>
      <c r="K219" s="1311"/>
    </row>
    <row r="220" spans="1:11" ht="48.75" customHeight="1">
      <c r="A220" s="909"/>
      <c r="B220" s="1104" t="s">
        <v>1426</v>
      </c>
      <c r="C220" s="1104"/>
      <c r="D220" s="1104"/>
      <c r="E220" s="1105">
        <v>4</v>
      </c>
      <c r="F220" s="1106">
        <v>771</v>
      </c>
      <c r="G220" s="1105" t="s">
        <v>1086</v>
      </c>
      <c r="H220" s="1107" t="s">
        <v>1410</v>
      </c>
      <c r="I220" s="1108">
        <v>1360</v>
      </c>
      <c r="J220" s="1257">
        <v>13070</v>
      </c>
      <c r="K220" s="857"/>
    </row>
    <row r="221" spans="1:11" s="1313" customFormat="1" ht="22.5" customHeight="1">
      <c r="A221" s="1311" t="s">
        <v>1427</v>
      </c>
      <c r="B221" s="1311"/>
      <c r="C221" s="1311"/>
      <c r="D221" s="1311"/>
      <c r="E221" s="1311"/>
      <c r="F221" s="1311"/>
      <c r="G221" s="1311"/>
      <c r="H221" s="1311"/>
      <c r="I221" s="1311"/>
      <c r="J221" s="1311"/>
      <c r="K221" s="1311"/>
    </row>
    <row r="222" spans="1:11" ht="32.25" customHeight="1">
      <c r="A222" s="909"/>
      <c r="B222" s="910" t="s">
        <v>2004</v>
      </c>
      <c r="C222" s="910"/>
      <c r="D222" s="910"/>
      <c r="E222" s="1105">
        <v>7</v>
      </c>
      <c r="F222" s="1106">
        <v>725</v>
      </c>
      <c r="G222" s="1105" t="s">
        <v>1246</v>
      </c>
      <c r="H222" s="1107" t="s">
        <v>1429</v>
      </c>
      <c r="I222" s="1108">
        <v>1362</v>
      </c>
      <c r="J222" s="1257">
        <v>9770</v>
      </c>
      <c r="K222" s="857"/>
    </row>
    <row r="223" spans="1:11" s="918" customFormat="1" ht="21" customHeight="1">
      <c r="A223" s="1311" t="s">
        <v>1430</v>
      </c>
      <c r="B223" s="1311"/>
      <c r="C223" s="1311"/>
      <c r="D223" s="1311"/>
      <c r="E223" s="1311"/>
      <c r="F223" s="1311"/>
      <c r="G223" s="1311"/>
      <c r="H223" s="1311"/>
      <c r="I223" s="1311"/>
      <c r="J223" s="1311"/>
      <c r="K223" s="1311"/>
    </row>
    <row r="224" spans="1:11" ht="28.5" customHeight="1">
      <c r="A224" s="909"/>
      <c r="B224" s="910" t="s">
        <v>2005</v>
      </c>
      <c r="C224" s="910"/>
      <c r="D224" s="1183" t="s">
        <v>1432</v>
      </c>
      <c r="E224" s="1078">
        <v>4</v>
      </c>
      <c r="F224" s="1079">
        <v>762</v>
      </c>
      <c r="G224" s="1078" t="s">
        <v>1086</v>
      </c>
      <c r="H224" s="916" t="s">
        <v>1356</v>
      </c>
      <c r="I224" s="917">
        <v>1365</v>
      </c>
      <c r="J224" s="1207">
        <v>19540</v>
      </c>
      <c r="K224" s="857"/>
    </row>
    <row r="225" spans="1:11" ht="24.75" customHeight="1">
      <c r="A225" s="909"/>
      <c r="B225" s="910"/>
      <c r="C225" s="910"/>
      <c r="D225" s="1314" t="s">
        <v>1433</v>
      </c>
      <c r="E225" s="1272">
        <v>7</v>
      </c>
      <c r="F225" s="1273">
        <v>763</v>
      </c>
      <c r="G225" s="1272" t="s">
        <v>1246</v>
      </c>
      <c r="H225" s="929" t="s">
        <v>1434</v>
      </c>
      <c r="I225" s="930">
        <v>1366</v>
      </c>
      <c r="J225" s="1210">
        <v>13070</v>
      </c>
      <c r="K225" s="857"/>
    </row>
    <row r="226" spans="1:11" ht="49.5" customHeight="1">
      <c r="A226" s="991" t="s">
        <v>1440</v>
      </c>
      <c r="B226" s="991"/>
      <c r="C226" s="991"/>
      <c r="D226" s="991"/>
      <c r="E226" s="991"/>
      <c r="F226" s="991"/>
      <c r="G226" s="991"/>
      <c r="H226" s="991"/>
      <c r="I226" s="991"/>
      <c r="J226" s="991"/>
      <c r="K226" s="991"/>
    </row>
    <row r="227" spans="1:11" ht="61.5" customHeight="1">
      <c r="A227" s="909"/>
      <c r="B227" s="1104" t="s">
        <v>1440</v>
      </c>
      <c r="C227" s="1104"/>
      <c r="D227" s="1104"/>
      <c r="E227" s="1105">
        <v>2</v>
      </c>
      <c r="F227" s="1106">
        <v>776</v>
      </c>
      <c r="G227" s="1105" t="s">
        <v>1117</v>
      </c>
      <c r="H227" s="1107" t="s">
        <v>1378</v>
      </c>
      <c r="I227" s="1108">
        <v>1369</v>
      </c>
      <c r="J227" s="1257">
        <v>21260</v>
      </c>
      <c r="K227" s="857"/>
    </row>
    <row r="228" spans="1:12" s="773" customFormat="1" ht="27" customHeight="1">
      <c r="A228" s="801"/>
      <c r="B228" s="993" t="s">
        <v>1387</v>
      </c>
      <c r="C228" s="993"/>
      <c r="D228" s="993"/>
      <c r="E228" s="993"/>
      <c r="F228" s="993"/>
      <c r="G228" s="993"/>
      <c r="H228" s="993"/>
      <c r="I228" s="993"/>
      <c r="J228" s="993"/>
      <c r="K228" s="1018"/>
      <c r="L228" s="772" t="s">
        <v>1388</v>
      </c>
    </row>
    <row r="229" spans="1:12" s="773" customFormat="1" ht="36" customHeight="1">
      <c r="A229" s="801"/>
      <c r="B229" s="994" t="s">
        <v>1389</v>
      </c>
      <c r="C229" s="994"/>
      <c r="D229" s="994"/>
      <c r="E229" s="995">
        <v>3</v>
      </c>
      <c r="F229" s="996" t="s">
        <v>371</v>
      </c>
      <c r="G229" s="995" t="s">
        <v>1089</v>
      </c>
      <c r="H229" s="997" t="s">
        <v>1390</v>
      </c>
      <c r="I229" s="998">
        <v>1381</v>
      </c>
      <c r="J229" s="999">
        <v>7500</v>
      </c>
      <c r="K229" s="808"/>
      <c r="L229" s="772"/>
    </row>
    <row r="230" spans="1:12" s="773" customFormat="1" ht="34.5" customHeight="1">
      <c r="A230" s="801"/>
      <c r="B230" s="994" t="s">
        <v>1391</v>
      </c>
      <c r="C230" s="994"/>
      <c r="D230" s="994"/>
      <c r="E230" s="995">
        <v>3</v>
      </c>
      <c r="F230" s="996" t="s">
        <v>373</v>
      </c>
      <c r="G230" s="995" t="s">
        <v>1089</v>
      </c>
      <c r="H230" s="997" t="s">
        <v>1392</v>
      </c>
      <c r="I230" s="998">
        <v>1382</v>
      </c>
      <c r="J230" s="999">
        <v>7500</v>
      </c>
      <c r="K230" s="808"/>
      <c r="L230" s="772"/>
    </row>
    <row r="231" spans="1:12" s="773" customFormat="1" ht="33.75" customHeight="1">
      <c r="A231" s="801"/>
      <c r="B231" s="994" t="s">
        <v>1393</v>
      </c>
      <c r="C231" s="994"/>
      <c r="D231" s="994"/>
      <c r="E231" s="995">
        <v>3</v>
      </c>
      <c r="F231" s="996" t="s">
        <v>375</v>
      </c>
      <c r="G231" s="995" t="s">
        <v>1089</v>
      </c>
      <c r="H231" s="997" t="s">
        <v>1394</v>
      </c>
      <c r="I231" s="998">
        <v>1383</v>
      </c>
      <c r="J231" s="999">
        <v>7500</v>
      </c>
      <c r="K231" s="808"/>
      <c r="L231" s="772"/>
    </row>
    <row r="232" spans="1:12" s="773" customFormat="1" ht="36" customHeight="1">
      <c r="A232" s="801"/>
      <c r="B232" s="994" t="s">
        <v>1395</v>
      </c>
      <c r="C232" s="994"/>
      <c r="D232" s="994"/>
      <c r="E232" s="995">
        <v>3</v>
      </c>
      <c r="F232" s="996" t="s">
        <v>377</v>
      </c>
      <c r="G232" s="995" t="s">
        <v>1089</v>
      </c>
      <c r="H232" s="997" t="s">
        <v>1396</v>
      </c>
      <c r="I232" s="998">
        <v>1384</v>
      </c>
      <c r="J232" s="999">
        <v>7500</v>
      </c>
      <c r="K232" s="808"/>
      <c r="L232" s="772"/>
    </row>
    <row r="233" spans="1:12" s="773" customFormat="1" ht="34.5" customHeight="1">
      <c r="A233" s="801"/>
      <c r="B233" s="994" t="s">
        <v>1397</v>
      </c>
      <c r="C233" s="994"/>
      <c r="D233" s="994"/>
      <c r="E233" s="995">
        <v>2</v>
      </c>
      <c r="F233" s="996" t="s">
        <v>369</v>
      </c>
      <c r="G233" s="995" t="s">
        <v>1117</v>
      </c>
      <c r="H233" s="997" t="s">
        <v>1398</v>
      </c>
      <c r="I233" s="998">
        <v>1380</v>
      </c>
      <c r="J233" s="999">
        <v>7500</v>
      </c>
      <c r="K233" s="808"/>
      <c r="L233" s="772"/>
    </row>
    <row r="234" spans="1:11" s="918" customFormat="1" ht="25.5" customHeight="1">
      <c r="A234" s="1034" t="s">
        <v>2006</v>
      </c>
      <c r="B234" s="1315"/>
      <c r="C234" s="1316"/>
      <c r="D234" s="1317"/>
      <c r="E234" s="1100"/>
      <c r="F234" s="1101"/>
      <c r="G234" s="1100"/>
      <c r="H234" s="1102"/>
      <c r="I234" s="1103"/>
      <c r="J234" s="857"/>
      <c r="K234" s="857"/>
    </row>
    <row r="235" spans="1:11" s="918" customFormat="1" ht="21" customHeight="1">
      <c r="A235" s="991" t="s">
        <v>744</v>
      </c>
      <c r="B235" s="991"/>
      <c r="C235" s="991"/>
      <c r="D235" s="991"/>
      <c r="E235" s="991"/>
      <c r="F235" s="991"/>
      <c r="G235" s="991"/>
      <c r="H235" s="991"/>
      <c r="I235" s="991"/>
      <c r="J235" s="991"/>
      <c r="K235" s="991"/>
    </row>
    <row r="236" spans="1:11" s="1313" customFormat="1" ht="21.75" customHeight="1">
      <c r="A236" s="1021"/>
      <c r="B236" s="1318" t="s">
        <v>1441</v>
      </c>
      <c r="C236" s="1318"/>
      <c r="D236" s="1318"/>
      <c r="E236" s="1078">
        <v>3</v>
      </c>
      <c r="F236" s="1079" t="s">
        <v>746</v>
      </c>
      <c r="G236" s="1078" t="s">
        <v>1089</v>
      </c>
      <c r="H236" s="916" t="s">
        <v>1442</v>
      </c>
      <c r="I236" s="1319">
        <v>1401</v>
      </c>
      <c r="J236" s="1207">
        <v>104280</v>
      </c>
      <c r="K236" s="857"/>
    </row>
    <row r="237" spans="1:11" s="1322" customFormat="1" ht="39.75" customHeight="1">
      <c r="A237" s="1320"/>
      <c r="B237" s="1023" t="s">
        <v>1443</v>
      </c>
      <c r="C237" s="1023"/>
      <c r="D237" s="1023"/>
      <c r="E237" s="933">
        <v>3</v>
      </c>
      <c r="F237" s="846" t="s">
        <v>1444</v>
      </c>
      <c r="G237" s="933" t="s">
        <v>1089</v>
      </c>
      <c r="H237" s="830" t="s">
        <v>1442</v>
      </c>
      <c r="I237" s="1321">
        <v>1507</v>
      </c>
      <c r="J237" s="1209">
        <v>171600</v>
      </c>
      <c r="K237" s="857"/>
    </row>
    <row r="238" spans="1:11" s="1167" customFormat="1" ht="15.75" customHeight="1">
      <c r="A238" s="1024"/>
      <c r="B238" s="1323" t="s">
        <v>749</v>
      </c>
      <c r="C238" s="1323"/>
      <c r="D238" s="1323"/>
      <c r="E238" s="1269">
        <v>3</v>
      </c>
      <c r="F238" s="1270">
        <v>131</v>
      </c>
      <c r="G238" s="1269" t="s">
        <v>1089</v>
      </c>
      <c r="H238" s="923" t="s">
        <v>1445</v>
      </c>
      <c r="I238" s="1324">
        <v>1402</v>
      </c>
      <c r="J238" s="1209">
        <v>104280</v>
      </c>
      <c r="K238" s="857"/>
    </row>
    <row r="239" spans="1:11" s="1167" customFormat="1" ht="24" customHeight="1">
      <c r="A239" s="1024"/>
      <c r="B239" s="1323" t="s">
        <v>1446</v>
      </c>
      <c r="C239" s="1323"/>
      <c r="D239" s="1323"/>
      <c r="E239" s="1269">
        <v>1</v>
      </c>
      <c r="F239" s="1270">
        <v>137</v>
      </c>
      <c r="G239" s="1269" t="s">
        <v>1447</v>
      </c>
      <c r="H239" s="923" t="s">
        <v>1448</v>
      </c>
      <c r="I239" s="1324">
        <v>1403</v>
      </c>
      <c r="J239" s="1209">
        <v>104280</v>
      </c>
      <c r="K239" s="857"/>
    </row>
    <row r="240" spans="1:11" s="1167" customFormat="1" ht="30" customHeight="1">
      <c r="A240" s="1024"/>
      <c r="B240" s="1323" t="s">
        <v>1449</v>
      </c>
      <c r="C240" s="1323"/>
      <c r="D240" s="1323"/>
      <c r="E240" s="1269">
        <v>4</v>
      </c>
      <c r="F240" s="1270" t="s">
        <v>1450</v>
      </c>
      <c r="G240" s="1269" t="s">
        <v>1086</v>
      </c>
      <c r="H240" s="923" t="s">
        <v>1346</v>
      </c>
      <c r="I240" s="1324">
        <v>1404</v>
      </c>
      <c r="J240" s="1209">
        <v>54120</v>
      </c>
      <c r="K240" s="857"/>
    </row>
    <row r="241" spans="1:11" s="1167" customFormat="1" ht="18" customHeight="1">
      <c r="A241" s="1024"/>
      <c r="B241" s="1323" t="s">
        <v>1451</v>
      </c>
      <c r="C241" s="1323"/>
      <c r="D241" s="1323"/>
      <c r="E241" s="1269">
        <v>3</v>
      </c>
      <c r="F241" s="1270" t="s">
        <v>1452</v>
      </c>
      <c r="G241" s="1269" t="s">
        <v>1089</v>
      </c>
      <c r="H241" s="923" t="s">
        <v>1453</v>
      </c>
      <c r="I241" s="1324">
        <v>1405</v>
      </c>
      <c r="J241" s="1209">
        <v>104280</v>
      </c>
      <c r="K241" s="857"/>
    </row>
    <row r="242" spans="1:11" s="1167" customFormat="1" ht="19.5" customHeight="1">
      <c r="A242" s="1024"/>
      <c r="B242" s="1323" t="s">
        <v>1454</v>
      </c>
      <c r="C242" s="1323"/>
      <c r="D242" s="1323"/>
      <c r="E242" s="920">
        <v>2</v>
      </c>
      <c r="F242" s="921">
        <v>536</v>
      </c>
      <c r="G242" s="920" t="s">
        <v>1117</v>
      </c>
      <c r="H242" s="923" t="s">
        <v>1455</v>
      </c>
      <c r="I242" s="1324">
        <v>1406</v>
      </c>
      <c r="J242" s="1209">
        <v>104280</v>
      </c>
      <c r="K242" s="857"/>
    </row>
    <row r="243" spans="1:11" s="1167" customFormat="1" ht="15.75" customHeight="1">
      <c r="A243" s="1024"/>
      <c r="B243" s="1323" t="s">
        <v>764</v>
      </c>
      <c r="C243" s="1323"/>
      <c r="D243" s="1325" t="s">
        <v>1432</v>
      </c>
      <c r="E243" s="1269">
        <v>3</v>
      </c>
      <c r="F243" s="1270">
        <v>441</v>
      </c>
      <c r="G243" s="1269" t="s">
        <v>1089</v>
      </c>
      <c r="H243" s="923" t="s">
        <v>1456</v>
      </c>
      <c r="I243" s="1324">
        <v>1407</v>
      </c>
      <c r="J243" s="1209">
        <v>104280</v>
      </c>
      <c r="K243" s="857"/>
    </row>
    <row r="244" spans="1:11" s="1167" customFormat="1" ht="15.75" customHeight="1">
      <c r="A244" s="1024"/>
      <c r="B244" s="1323"/>
      <c r="C244" s="1323"/>
      <c r="D244" s="1325" t="s">
        <v>1433</v>
      </c>
      <c r="E244" s="1269">
        <v>3</v>
      </c>
      <c r="F244" s="1270">
        <v>442</v>
      </c>
      <c r="G244" s="1269" t="s">
        <v>1089</v>
      </c>
      <c r="H244" s="923" t="s">
        <v>1456</v>
      </c>
      <c r="I244" s="1324">
        <v>1408</v>
      </c>
      <c r="J244" s="1209">
        <v>62700</v>
      </c>
      <c r="K244" s="857"/>
    </row>
    <row r="245" spans="1:11" s="1167" customFormat="1" ht="18.75" customHeight="1">
      <c r="A245" s="1024"/>
      <c r="B245" s="1326" t="s">
        <v>1457</v>
      </c>
      <c r="C245" s="1326"/>
      <c r="D245" s="1326"/>
      <c r="E245" s="974">
        <v>3</v>
      </c>
      <c r="F245" s="975">
        <v>447</v>
      </c>
      <c r="G245" s="974" t="s">
        <v>1089</v>
      </c>
      <c r="H245" s="851" t="s">
        <v>1458</v>
      </c>
      <c r="I245" s="852">
        <v>1409</v>
      </c>
      <c r="J245" s="1209">
        <v>36300</v>
      </c>
      <c r="K245" s="857"/>
    </row>
    <row r="246" spans="1:11" s="1167" customFormat="1" ht="20.25" customHeight="1">
      <c r="A246" s="1024"/>
      <c r="B246" s="1327" t="s">
        <v>1459</v>
      </c>
      <c r="C246" s="1327"/>
      <c r="D246" s="1327"/>
      <c r="E246" s="967">
        <v>2</v>
      </c>
      <c r="F246" s="968" t="s">
        <v>1460</v>
      </c>
      <c r="G246" s="967" t="s">
        <v>1117</v>
      </c>
      <c r="H246" s="830" t="s">
        <v>1461</v>
      </c>
      <c r="I246" s="831">
        <v>1410</v>
      </c>
      <c r="J246" s="1209">
        <v>130680</v>
      </c>
      <c r="K246" s="857"/>
    </row>
    <row r="247" spans="1:11" s="978" customFormat="1" ht="45" customHeight="1">
      <c r="A247" s="1328"/>
      <c r="B247" s="1023" t="s">
        <v>1462</v>
      </c>
      <c r="C247" s="1023"/>
      <c r="D247" s="1023"/>
      <c r="E247" s="967">
        <v>2</v>
      </c>
      <c r="F247" s="968" t="s">
        <v>1463</v>
      </c>
      <c r="G247" s="967" t="s">
        <v>1117</v>
      </c>
      <c r="H247" s="830" t="s">
        <v>1461</v>
      </c>
      <c r="I247" s="831">
        <v>1414</v>
      </c>
      <c r="J247" s="1209">
        <v>198000</v>
      </c>
      <c r="K247" s="857"/>
    </row>
    <row r="248" spans="1:11" s="1167" customFormat="1" ht="24.75" customHeight="1">
      <c r="A248" s="1024"/>
      <c r="B248" s="1327" t="s">
        <v>1464</v>
      </c>
      <c r="C248" s="1327"/>
      <c r="D248" s="1327"/>
      <c r="E248" s="967">
        <v>2</v>
      </c>
      <c r="F248" s="968" t="s">
        <v>1465</v>
      </c>
      <c r="G248" s="967" t="s">
        <v>1117</v>
      </c>
      <c r="H248" s="830" t="s">
        <v>1466</v>
      </c>
      <c r="I248" s="831">
        <v>1411</v>
      </c>
      <c r="J248" s="1209">
        <v>130680</v>
      </c>
      <c r="K248" s="857"/>
    </row>
    <row r="249" spans="1:11" s="1329" customFormat="1" ht="20.25" customHeight="1">
      <c r="A249" s="1027"/>
      <c r="B249" s="1028" t="s">
        <v>1467</v>
      </c>
      <c r="C249" s="1028"/>
      <c r="D249" s="1028"/>
      <c r="E249" s="955">
        <v>2</v>
      </c>
      <c r="F249" s="956" t="s">
        <v>1468</v>
      </c>
      <c r="G249" s="955" t="s">
        <v>1469</v>
      </c>
      <c r="H249" s="839" t="s">
        <v>1470</v>
      </c>
      <c r="I249" s="840">
        <v>1413</v>
      </c>
      <c r="J249" s="1210">
        <v>39600</v>
      </c>
      <c r="K249" s="857"/>
    </row>
    <row r="250" spans="1:11" s="918" customFormat="1" ht="21" customHeight="1">
      <c r="A250" s="1030" t="s">
        <v>1471</v>
      </c>
      <c r="B250" s="1330"/>
      <c r="C250" s="1331"/>
      <c r="D250" s="1332"/>
      <c r="E250" s="1333"/>
      <c r="F250" s="1334"/>
      <c r="G250" s="1333"/>
      <c r="H250" s="1335"/>
      <c r="I250" s="1335"/>
      <c r="J250" s="1290"/>
      <c r="K250" s="857"/>
    </row>
    <row r="251" spans="1:11" ht="15.75" customHeight="1">
      <c r="A251" s="1034"/>
      <c r="B251" s="1336" t="s">
        <v>747</v>
      </c>
      <c r="C251" s="1337" t="s">
        <v>1100</v>
      </c>
      <c r="D251" s="1338">
        <v>1221</v>
      </c>
      <c r="E251" s="913">
        <v>2</v>
      </c>
      <c r="F251" s="914">
        <v>426</v>
      </c>
      <c r="G251" s="913" t="s">
        <v>1117</v>
      </c>
      <c r="H251" s="916" t="s">
        <v>1472</v>
      </c>
      <c r="I251" s="1319">
        <v>1421</v>
      </c>
      <c r="J251" s="1209">
        <v>110880</v>
      </c>
      <c r="K251" s="857"/>
    </row>
    <row r="252" spans="1:11" ht="15.75" customHeight="1">
      <c r="A252" s="1034"/>
      <c r="B252" s="1336"/>
      <c r="C252" s="1337"/>
      <c r="D252" s="1339">
        <v>1223</v>
      </c>
      <c r="E252" s="920">
        <v>2</v>
      </c>
      <c r="F252" s="921">
        <v>426</v>
      </c>
      <c r="G252" s="920" t="s">
        <v>1117</v>
      </c>
      <c r="H252" s="923" t="s">
        <v>1473</v>
      </c>
      <c r="I252" s="1324">
        <v>1423</v>
      </c>
      <c r="J252" s="1209">
        <v>114840</v>
      </c>
      <c r="K252" s="857"/>
    </row>
    <row r="253" spans="1:11" ht="15.75" customHeight="1">
      <c r="A253" s="1034"/>
      <c r="B253" s="1336"/>
      <c r="C253" s="1337"/>
      <c r="D253" s="1339">
        <v>1225</v>
      </c>
      <c r="E253" s="920">
        <v>2</v>
      </c>
      <c r="F253" s="921">
        <v>426</v>
      </c>
      <c r="G253" s="920" t="s">
        <v>1117</v>
      </c>
      <c r="H253" s="923" t="s">
        <v>1474</v>
      </c>
      <c r="I253" s="1324">
        <v>1425</v>
      </c>
      <c r="J253" s="1209">
        <v>117480</v>
      </c>
      <c r="K253" s="857"/>
    </row>
    <row r="254" spans="1:11" ht="15.75" customHeight="1">
      <c r="A254" s="1034"/>
      <c r="B254" s="1336"/>
      <c r="C254" s="1246" t="s">
        <v>1191</v>
      </c>
      <c r="D254" s="1247"/>
      <c r="E254" s="926">
        <v>2</v>
      </c>
      <c r="F254" s="927">
        <v>428</v>
      </c>
      <c r="G254" s="926" t="s">
        <v>1117</v>
      </c>
      <c r="H254" s="929" t="s">
        <v>1476</v>
      </c>
      <c r="I254" s="1340">
        <v>1429</v>
      </c>
      <c r="J254" s="1210">
        <v>124080</v>
      </c>
      <c r="K254" s="857"/>
    </row>
    <row r="255" spans="1:11" ht="15.75" customHeight="1">
      <c r="A255" s="1034"/>
      <c r="B255" s="1341" t="s">
        <v>1477</v>
      </c>
      <c r="C255" s="1342" t="s">
        <v>1085</v>
      </c>
      <c r="D255" s="1343"/>
      <c r="E255" s="1261">
        <v>2</v>
      </c>
      <c r="F255" s="1262">
        <v>424</v>
      </c>
      <c r="G255" s="1261" t="s">
        <v>1117</v>
      </c>
      <c r="H255" s="1263" t="s">
        <v>1478</v>
      </c>
      <c r="I255" s="1344">
        <v>1430</v>
      </c>
      <c r="J255" s="1212">
        <v>109560</v>
      </c>
      <c r="K255" s="857"/>
    </row>
    <row r="256" spans="1:11" ht="15.75" customHeight="1">
      <c r="A256" s="1034"/>
      <c r="B256" s="1341"/>
      <c r="C256" s="1345" t="s">
        <v>1104</v>
      </c>
      <c r="D256" s="1339">
        <v>1221</v>
      </c>
      <c r="E256" s="920">
        <v>2</v>
      </c>
      <c r="F256" s="1270">
        <v>438</v>
      </c>
      <c r="G256" s="920" t="s">
        <v>1117</v>
      </c>
      <c r="H256" s="923" t="s">
        <v>1479</v>
      </c>
      <c r="I256" s="1324">
        <v>1431</v>
      </c>
      <c r="J256" s="1209">
        <v>116160</v>
      </c>
      <c r="K256" s="857"/>
    </row>
    <row r="257" spans="1:11" ht="15.75" customHeight="1">
      <c r="A257" s="1034"/>
      <c r="B257" s="1341"/>
      <c r="C257" s="1345"/>
      <c r="D257" s="1339">
        <v>1223</v>
      </c>
      <c r="E257" s="920">
        <v>2</v>
      </c>
      <c r="F257" s="1270">
        <v>438</v>
      </c>
      <c r="G257" s="920" t="s">
        <v>1117</v>
      </c>
      <c r="H257" s="923" t="s">
        <v>1480</v>
      </c>
      <c r="I257" s="1324">
        <v>1433</v>
      </c>
      <c r="J257" s="1209">
        <v>120120</v>
      </c>
      <c r="K257" s="857"/>
    </row>
    <row r="258" spans="1:11" ht="15.75" customHeight="1">
      <c r="A258" s="1034"/>
      <c r="B258" s="1341"/>
      <c r="C258" s="1345"/>
      <c r="D258" s="1339">
        <v>1225</v>
      </c>
      <c r="E258" s="920">
        <v>2</v>
      </c>
      <c r="F258" s="1270">
        <v>438</v>
      </c>
      <c r="G258" s="920" t="s">
        <v>1117</v>
      </c>
      <c r="H258" s="923" t="s">
        <v>1481</v>
      </c>
      <c r="I258" s="1324">
        <v>1435</v>
      </c>
      <c r="J258" s="1210">
        <v>122760</v>
      </c>
      <c r="K258" s="857"/>
    </row>
    <row r="259" spans="1:11" ht="15.75" customHeight="1">
      <c r="A259" s="1034"/>
      <c r="B259" s="1346" t="s">
        <v>1482</v>
      </c>
      <c r="C259" s="1347" t="s">
        <v>1085</v>
      </c>
      <c r="D259" s="1338"/>
      <c r="E259" s="913">
        <v>2</v>
      </c>
      <c r="F259" s="914">
        <v>425</v>
      </c>
      <c r="G259" s="913" t="s">
        <v>1117</v>
      </c>
      <c r="H259" s="916" t="s">
        <v>1483</v>
      </c>
      <c r="I259" s="1319">
        <v>1440</v>
      </c>
      <c r="J259" s="1212">
        <v>117480</v>
      </c>
      <c r="K259" s="857"/>
    </row>
    <row r="260" spans="1:11" ht="15.75" customHeight="1">
      <c r="A260" s="1034"/>
      <c r="B260" s="1346"/>
      <c r="C260" s="1345" t="s">
        <v>1100</v>
      </c>
      <c r="D260" s="1339">
        <v>1221</v>
      </c>
      <c r="E260" s="920">
        <v>2</v>
      </c>
      <c r="F260" s="921">
        <v>427</v>
      </c>
      <c r="G260" s="920" t="s">
        <v>1117</v>
      </c>
      <c r="H260" s="923" t="s">
        <v>1484</v>
      </c>
      <c r="I260" s="1324">
        <v>1441</v>
      </c>
      <c r="J260" s="1209">
        <v>124080</v>
      </c>
      <c r="K260" s="857"/>
    </row>
    <row r="261" spans="1:11" ht="15.75" customHeight="1">
      <c r="A261" s="1034"/>
      <c r="B261" s="1346"/>
      <c r="C261" s="1345"/>
      <c r="D261" s="1339">
        <v>1223</v>
      </c>
      <c r="E261" s="920">
        <v>2</v>
      </c>
      <c r="F261" s="921">
        <v>427</v>
      </c>
      <c r="G261" s="920" t="s">
        <v>1117</v>
      </c>
      <c r="H261" s="923" t="s">
        <v>1485</v>
      </c>
      <c r="I261" s="1324">
        <v>1443</v>
      </c>
      <c r="J261" s="1209">
        <v>128040</v>
      </c>
      <c r="K261" s="857"/>
    </row>
    <row r="262" spans="1:11" ht="15.75" customHeight="1">
      <c r="A262" s="1034"/>
      <c r="B262" s="1346"/>
      <c r="C262" s="1345"/>
      <c r="D262" s="1339">
        <v>1225</v>
      </c>
      <c r="E262" s="920">
        <v>2</v>
      </c>
      <c r="F262" s="921">
        <v>427</v>
      </c>
      <c r="G262" s="920" t="s">
        <v>1117</v>
      </c>
      <c r="H262" s="923" t="s">
        <v>1486</v>
      </c>
      <c r="I262" s="1324">
        <v>1445</v>
      </c>
      <c r="J262" s="1210">
        <v>130680</v>
      </c>
      <c r="K262" s="857"/>
    </row>
    <row r="263" spans="1:11" ht="15.75" customHeight="1">
      <c r="A263" s="1034"/>
      <c r="B263" s="1336" t="s">
        <v>1487</v>
      </c>
      <c r="C263" s="1347" t="s">
        <v>1085</v>
      </c>
      <c r="D263" s="1338"/>
      <c r="E263" s="913">
        <v>1</v>
      </c>
      <c r="F263" s="914">
        <v>411</v>
      </c>
      <c r="G263" s="913" t="s">
        <v>1447</v>
      </c>
      <c r="H263" s="916" t="s">
        <v>1488</v>
      </c>
      <c r="I263" s="1319">
        <v>1450</v>
      </c>
      <c r="J263" s="1212">
        <v>146130</v>
      </c>
      <c r="K263" s="857"/>
    </row>
    <row r="264" spans="1:11" ht="15.75" customHeight="1">
      <c r="A264" s="1034"/>
      <c r="B264" s="1336"/>
      <c r="C264" s="1345" t="s">
        <v>1100</v>
      </c>
      <c r="D264" s="1339">
        <v>1221</v>
      </c>
      <c r="E264" s="920" t="s">
        <v>1489</v>
      </c>
      <c r="F264" s="921">
        <v>408</v>
      </c>
      <c r="G264" s="920" t="s">
        <v>1490</v>
      </c>
      <c r="H264" s="923" t="s">
        <v>1491</v>
      </c>
      <c r="I264" s="1324">
        <v>1451</v>
      </c>
      <c r="J264" s="1209">
        <v>152730</v>
      </c>
      <c r="K264" s="857"/>
    </row>
    <row r="265" spans="1:11" ht="15.75" customHeight="1">
      <c r="A265" s="1034"/>
      <c r="B265" s="1336"/>
      <c r="C265" s="1345"/>
      <c r="D265" s="1339">
        <v>1223</v>
      </c>
      <c r="E265" s="920" t="s">
        <v>1489</v>
      </c>
      <c r="F265" s="921">
        <v>408</v>
      </c>
      <c r="G265" s="920" t="s">
        <v>1490</v>
      </c>
      <c r="H265" s="923" t="s">
        <v>1492</v>
      </c>
      <c r="I265" s="1324">
        <v>1453</v>
      </c>
      <c r="J265" s="1209">
        <v>156690</v>
      </c>
      <c r="K265" s="857"/>
    </row>
    <row r="266" spans="1:11" ht="15.75" customHeight="1">
      <c r="A266" s="1034"/>
      <c r="B266" s="1336"/>
      <c r="C266" s="1345"/>
      <c r="D266" s="1339">
        <v>1225</v>
      </c>
      <c r="E266" s="920" t="s">
        <v>1489</v>
      </c>
      <c r="F266" s="921">
        <v>408</v>
      </c>
      <c r="G266" s="920" t="s">
        <v>1490</v>
      </c>
      <c r="H266" s="923" t="s">
        <v>1493</v>
      </c>
      <c r="I266" s="1324">
        <v>1455</v>
      </c>
      <c r="J266" s="1209">
        <v>159330</v>
      </c>
      <c r="K266" s="857"/>
    </row>
    <row r="267" spans="1:11" ht="15.75" customHeight="1">
      <c r="A267" s="1034"/>
      <c r="B267" s="1336"/>
      <c r="C267" s="1246" t="s">
        <v>1191</v>
      </c>
      <c r="D267" s="1247"/>
      <c r="E267" s="926" t="s">
        <v>1489</v>
      </c>
      <c r="F267" s="927">
        <v>406</v>
      </c>
      <c r="G267" s="926" t="s">
        <v>1490</v>
      </c>
      <c r="H267" s="929" t="s">
        <v>1494</v>
      </c>
      <c r="I267" s="1340">
        <v>1459</v>
      </c>
      <c r="J267" s="1210">
        <v>161040</v>
      </c>
      <c r="K267" s="857"/>
    </row>
    <row r="268" spans="1:11" ht="15.75" customHeight="1">
      <c r="A268" s="1034"/>
      <c r="B268" s="1336" t="s">
        <v>1495</v>
      </c>
      <c r="C268" s="1347" t="s">
        <v>1085</v>
      </c>
      <c r="D268" s="1338"/>
      <c r="E268" s="913" t="s">
        <v>1489</v>
      </c>
      <c r="F268" s="914">
        <v>404</v>
      </c>
      <c r="G268" s="913" t="s">
        <v>1490</v>
      </c>
      <c r="H268" s="916" t="s">
        <v>1496</v>
      </c>
      <c r="I268" s="1319">
        <v>1460</v>
      </c>
      <c r="J268" s="1212">
        <v>153780</v>
      </c>
      <c r="K268" s="857"/>
    </row>
    <row r="269" spans="1:11" ht="15.75" customHeight="1">
      <c r="A269" s="1034"/>
      <c r="B269" s="1336"/>
      <c r="C269" s="1345" t="s">
        <v>1100</v>
      </c>
      <c r="D269" s="1339">
        <v>1221</v>
      </c>
      <c r="E269" s="920" t="s">
        <v>1489</v>
      </c>
      <c r="F269" s="921">
        <v>409</v>
      </c>
      <c r="G269" s="920" t="s">
        <v>1490</v>
      </c>
      <c r="H269" s="923" t="s">
        <v>1497</v>
      </c>
      <c r="I269" s="1324">
        <v>1461</v>
      </c>
      <c r="J269" s="1209">
        <v>160380</v>
      </c>
      <c r="K269" s="857"/>
    </row>
    <row r="270" spans="1:11" ht="15.75" customHeight="1">
      <c r="A270" s="1034"/>
      <c r="B270" s="1336"/>
      <c r="C270" s="1345"/>
      <c r="D270" s="1339">
        <v>1223</v>
      </c>
      <c r="E270" s="920" t="s">
        <v>1489</v>
      </c>
      <c r="F270" s="921">
        <v>409</v>
      </c>
      <c r="G270" s="920" t="s">
        <v>1490</v>
      </c>
      <c r="H270" s="923" t="s">
        <v>1498</v>
      </c>
      <c r="I270" s="1324">
        <v>1463</v>
      </c>
      <c r="J270" s="1209">
        <v>164340</v>
      </c>
      <c r="K270" s="857"/>
    </row>
    <row r="271" spans="1:11" ht="15.75" customHeight="1">
      <c r="A271" s="1034"/>
      <c r="B271" s="1336"/>
      <c r="C271" s="1345"/>
      <c r="D271" s="1339">
        <v>1225</v>
      </c>
      <c r="E271" s="920" t="s">
        <v>1489</v>
      </c>
      <c r="F271" s="921">
        <v>409</v>
      </c>
      <c r="G271" s="920" t="s">
        <v>1490</v>
      </c>
      <c r="H271" s="923" t="s">
        <v>1499</v>
      </c>
      <c r="I271" s="1324">
        <v>1465</v>
      </c>
      <c r="J271" s="1209">
        <v>166980</v>
      </c>
      <c r="K271" s="857"/>
    </row>
    <row r="272" spans="1:11" ht="15.75" customHeight="1">
      <c r="A272" s="1034"/>
      <c r="B272" s="1336"/>
      <c r="C272" s="1246" t="s">
        <v>1191</v>
      </c>
      <c r="D272" s="1247"/>
      <c r="E272" s="926" t="s">
        <v>1489</v>
      </c>
      <c r="F272" s="927">
        <v>407</v>
      </c>
      <c r="G272" s="926" t="s">
        <v>1490</v>
      </c>
      <c r="H272" s="929" t="s">
        <v>1500</v>
      </c>
      <c r="I272" s="1340">
        <v>1469</v>
      </c>
      <c r="J272" s="1210">
        <v>168300</v>
      </c>
      <c r="K272" s="857"/>
    </row>
    <row r="273" spans="1:11" s="1167" customFormat="1" ht="57.75" customHeight="1">
      <c r="A273" s="1024"/>
      <c r="B273" s="1053" t="s">
        <v>1501</v>
      </c>
      <c r="C273" s="1053"/>
      <c r="D273" s="1053"/>
      <c r="E273" s="1266" t="s">
        <v>1489</v>
      </c>
      <c r="F273" s="1267">
        <v>405</v>
      </c>
      <c r="G273" s="1266" t="s">
        <v>1490</v>
      </c>
      <c r="H273" s="1107" t="s">
        <v>1502</v>
      </c>
      <c r="I273" s="1348">
        <v>1470</v>
      </c>
      <c r="J273" s="1310">
        <v>153780</v>
      </c>
      <c r="K273" s="857"/>
    </row>
    <row r="274" spans="1:11" ht="24.75" customHeight="1">
      <c r="A274" s="1034"/>
      <c r="B274" s="1349" t="s">
        <v>1503</v>
      </c>
      <c r="C274" s="1349"/>
      <c r="D274" s="1349"/>
      <c r="E274" s="1350">
        <v>2</v>
      </c>
      <c r="F274" s="1351">
        <v>422</v>
      </c>
      <c r="G274" s="1350" t="s">
        <v>1117</v>
      </c>
      <c r="H274" s="1254" t="s">
        <v>1504</v>
      </c>
      <c r="I274" s="1352">
        <v>1480</v>
      </c>
      <c r="J274" s="1310">
        <v>110220</v>
      </c>
      <c r="K274" s="857"/>
    </row>
    <row r="275" spans="1:11" ht="15.75" customHeight="1">
      <c r="A275" s="1034"/>
      <c r="B275" s="1346" t="s">
        <v>1505</v>
      </c>
      <c r="C275" s="1347" t="s">
        <v>1085</v>
      </c>
      <c r="D275" s="1338"/>
      <c r="E275" s="913">
        <v>1</v>
      </c>
      <c r="F275" s="914">
        <v>412</v>
      </c>
      <c r="G275" s="913" t="s">
        <v>1447</v>
      </c>
      <c r="H275" s="916" t="s">
        <v>1506</v>
      </c>
      <c r="I275" s="1319">
        <v>1490</v>
      </c>
      <c r="J275" s="1212">
        <v>114180</v>
      </c>
      <c r="K275" s="857"/>
    </row>
    <row r="276" spans="1:11" ht="15.75" customHeight="1">
      <c r="A276" s="1034"/>
      <c r="B276" s="1346"/>
      <c r="C276" s="1345" t="s">
        <v>1100</v>
      </c>
      <c r="D276" s="1339">
        <v>1221</v>
      </c>
      <c r="E276" s="920">
        <v>1</v>
      </c>
      <c r="F276" s="921">
        <v>415</v>
      </c>
      <c r="G276" s="920" t="s">
        <v>1447</v>
      </c>
      <c r="H276" s="923" t="s">
        <v>1507</v>
      </c>
      <c r="I276" s="1324">
        <v>1491</v>
      </c>
      <c r="J276" s="1209">
        <v>120780</v>
      </c>
      <c r="K276" s="857"/>
    </row>
    <row r="277" spans="1:11" ht="15.75" customHeight="1">
      <c r="A277" s="1034"/>
      <c r="B277" s="1346"/>
      <c r="C277" s="1345"/>
      <c r="D277" s="1339">
        <v>1223</v>
      </c>
      <c r="E277" s="920">
        <v>1</v>
      </c>
      <c r="F277" s="921">
        <v>415</v>
      </c>
      <c r="G277" s="920" t="s">
        <v>1447</v>
      </c>
      <c r="H277" s="923" t="s">
        <v>1508</v>
      </c>
      <c r="I277" s="1324">
        <v>1493</v>
      </c>
      <c r="J277" s="1209">
        <v>124740</v>
      </c>
      <c r="K277" s="857"/>
    </row>
    <row r="278" spans="1:11" ht="15.75" customHeight="1">
      <c r="A278" s="1034"/>
      <c r="B278" s="1346"/>
      <c r="C278" s="1345"/>
      <c r="D278" s="1339">
        <v>1225</v>
      </c>
      <c r="E278" s="920">
        <v>1</v>
      </c>
      <c r="F278" s="921">
        <v>415</v>
      </c>
      <c r="G278" s="920" t="s">
        <v>1447</v>
      </c>
      <c r="H278" s="923" t="s">
        <v>1509</v>
      </c>
      <c r="I278" s="1324">
        <v>1495</v>
      </c>
      <c r="J278" s="1210">
        <v>127380</v>
      </c>
      <c r="K278" s="857"/>
    </row>
    <row r="279" spans="1:11" ht="15.75" customHeight="1">
      <c r="A279" s="1034"/>
      <c r="B279" s="1336" t="s">
        <v>1510</v>
      </c>
      <c r="C279" s="1347" t="s">
        <v>1085</v>
      </c>
      <c r="D279" s="1338"/>
      <c r="E279" s="913">
        <v>1</v>
      </c>
      <c r="F279" s="914">
        <v>413</v>
      </c>
      <c r="G279" s="913" t="s">
        <v>1447</v>
      </c>
      <c r="H279" s="916" t="s">
        <v>1511</v>
      </c>
      <c r="I279" s="822">
        <v>1501</v>
      </c>
      <c r="J279" s="1212">
        <v>117480</v>
      </c>
      <c r="K279" s="857"/>
    </row>
    <row r="280" spans="1:11" ht="15.75" customHeight="1">
      <c r="A280" s="1034"/>
      <c r="B280" s="1336"/>
      <c r="C280" s="1353" t="s">
        <v>1104</v>
      </c>
      <c r="D280" s="1339">
        <v>1221</v>
      </c>
      <c r="E280" s="920">
        <v>1</v>
      </c>
      <c r="F280" s="921">
        <v>416</v>
      </c>
      <c r="G280" s="920" t="s">
        <v>1447</v>
      </c>
      <c r="H280" s="923" t="s">
        <v>1512</v>
      </c>
      <c r="I280" s="831">
        <v>1502</v>
      </c>
      <c r="J280" s="1209">
        <v>124080</v>
      </c>
      <c r="K280" s="857"/>
    </row>
    <row r="281" spans="1:11" ht="15.75" customHeight="1">
      <c r="A281" s="1034"/>
      <c r="B281" s="1336"/>
      <c r="C281" s="1353"/>
      <c r="D281" s="1339">
        <v>1223</v>
      </c>
      <c r="E281" s="920">
        <v>1</v>
      </c>
      <c r="F281" s="921">
        <v>416</v>
      </c>
      <c r="G281" s="920" t="s">
        <v>1447</v>
      </c>
      <c r="H281" s="923" t="s">
        <v>1513</v>
      </c>
      <c r="I281" s="831">
        <v>1503</v>
      </c>
      <c r="J281" s="1209">
        <v>128040</v>
      </c>
      <c r="K281" s="857"/>
    </row>
    <row r="282" spans="1:11" ht="15.75" customHeight="1">
      <c r="A282" s="1034"/>
      <c r="B282" s="1336"/>
      <c r="C282" s="1353"/>
      <c r="D282" s="1354">
        <v>1225</v>
      </c>
      <c r="E282" s="1234">
        <v>1</v>
      </c>
      <c r="F282" s="1235">
        <v>416</v>
      </c>
      <c r="G282" s="1234" t="s">
        <v>1447</v>
      </c>
      <c r="H282" s="1236" t="s">
        <v>1514</v>
      </c>
      <c r="I282" s="852">
        <v>1504</v>
      </c>
      <c r="J282" s="1210">
        <v>130680</v>
      </c>
      <c r="K282" s="857"/>
    </row>
    <row r="283" spans="2:11" s="1355" customFormat="1" ht="15.75" customHeight="1">
      <c r="B283" s="1048" t="s">
        <v>1515</v>
      </c>
      <c r="C283" s="1058" t="s">
        <v>1100</v>
      </c>
      <c r="D283" s="1051">
        <v>1221</v>
      </c>
      <c r="E283" s="819">
        <v>1</v>
      </c>
      <c r="F283" s="820" t="s">
        <v>1516</v>
      </c>
      <c r="G283" s="1059" t="s">
        <v>1447</v>
      </c>
      <c r="H283" s="821" t="s">
        <v>1517</v>
      </c>
      <c r="I283" s="965">
        <v>1508</v>
      </c>
      <c r="J283" s="1212">
        <v>137280</v>
      </c>
      <c r="K283" s="857"/>
    </row>
    <row r="284" spans="2:11" s="1355" customFormat="1" ht="15.75" customHeight="1">
      <c r="B284" s="1048"/>
      <c r="C284" s="1058"/>
      <c r="D284" s="1052">
        <v>1223</v>
      </c>
      <c r="E284" s="828">
        <v>1</v>
      </c>
      <c r="F284" s="829" t="s">
        <v>1516</v>
      </c>
      <c r="G284" s="1060" t="s">
        <v>1447</v>
      </c>
      <c r="H284" s="830" t="s">
        <v>1518</v>
      </c>
      <c r="I284" s="969">
        <v>1509</v>
      </c>
      <c r="J284" s="1209">
        <v>141240</v>
      </c>
      <c r="K284" s="857"/>
    </row>
    <row r="285" spans="2:11" s="1355" customFormat="1" ht="15.75" customHeight="1">
      <c r="B285" s="1048"/>
      <c r="C285" s="1058"/>
      <c r="D285" s="908">
        <v>1225</v>
      </c>
      <c r="E285" s="837">
        <v>1</v>
      </c>
      <c r="F285" s="838" t="s">
        <v>1516</v>
      </c>
      <c r="G285" s="1061" t="s">
        <v>1447</v>
      </c>
      <c r="H285" s="839" t="s">
        <v>1519</v>
      </c>
      <c r="I285" s="970">
        <v>1510</v>
      </c>
      <c r="J285" s="1210">
        <v>143880</v>
      </c>
      <c r="K285" s="857"/>
    </row>
    <row r="286" spans="2:11" s="1355" customFormat="1" ht="15.75" customHeight="1">
      <c r="B286" s="1048" t="s">
        <v>1520</v>
      </c>
      <c r="C286" s="1058" t="s">
        <v>1100</v>
      </c>
      <c r="D286" s="1052">
        <v>1221</v>
      </c>
      <c r="E286" s="828">
        <v>1</v>
      </c>
      <c r="F286" s="829" t="s">
        <v>1521</v>
      </c>
      <c r="G286" s="1062" t="s">
        <v>1447</v>
      </c>
      <c r="H286" s="830" t="s">
        <v>1522</v>
      </c>
      <c r="I286" s="965">
        <v>1511</v>
      </c>
      <c r="J286" s="1212">
        <v>137280</v>
      </c>
      <c r="K286" s="857"/>
    </row>
    <row r="287" spans="2:11" s="1355" customFormat="1" ht="15.75" customHeight="1">
      <c r="B287" s="1048"/>
      <c r="C287" s="1058"/>
      <c r="D287" s="1052">
        <v>1223</v>
      </c>
      <c r="E287" s="828">
        <v>1</v>
      </c>
      <c r="F287" s="829" t="s">
        <v>1521</v>
      </c>
      <c r="G287" s="1060" t="s">
        <v>1447</v>
      </c>
      <c r="H287" s="830" t="s">
        <v>1523</v>
      </c>
      <c r="I287" s="969">
        <v>1512</v>
      </c>
      <c r="J287" s="1209">
        <v>141240</v>
      </c>
      <c r="K287" s="857"/>
    </row>
    <row r="288" spans="2:11" s="1355" customFormat="1" ht="15.75" customHeight="1">
      <c r="B288" s="1048"/>
      <c r="C288" s="1058"/>
      <c r="D288" s="908">
        <v>1225</v>
      </c>
      <c r="E288" s="837">
        <v>1</v>
      </c>
      <c r="F288" s="838" t="s">
        <v>1521</v>
      </c>
      <c r="G288" s="1061" t="s">
        <v>1447</v>
      </c>
      <c r="H288" s="839" t="s">
        <v>1524</v>
      </c>
      <c r="I288" s="970">
        <v>1513</v>
      </c>
      <c r="J288" s="1210">
        <v>143880</v>
      </c>
      <c r="K288" s="857"/>
    </row>
    <row r="289" spans="2:11" s="1355" customFormat="1" ht="15.75" customHeight="1">
      <c r="B289" s="1048" t="s">
        <v>1525</v>
      </c>
      <c r="C289" s="1058" t="s">
        <v>1100</v>
      </c>
      <c r="D289" s="1051">
        <v>1221</v>
      </c>
      <c r="E289" s="819">
        <v>1</v>
      </c>
      <c r="F289" s="820" t="s">
        <v>1526</v>
      </c>
      <c r="G289" s="1062" t="s">
        <v>1447</v>
      </c>
      <c r="H289" s="821" t="s">
        <v>1527</v>
      </c>
      <c r="I289" s="965">
        <v>1514</v>
      </c>
      <c r="J289" s="1212">
        <v>137280</v>
      </c>
      <c r="K289" s="857"/>
    </row>
    <row r="290" spans="2:11" s="1355" customFormat="1" ht="15.75" customHeight="1">
      <c r="B290" s="1048"/>
      <c r="C290" s="1058"/>
      <c r="D290" s="1052">
        <v>1223</v>
      </c>
      <c r="E290" s="828">
        <v>1</v>
      </c>
      <c r="F290" s="829" t="s">
        <v>1526</v>
      </c>
      <c r="G290" s="1060" t="s">
        <v>1447</v>
      </c>
      <c r="H290" s="830" t="s">
        <v>1528</v>
      </c>
      <c r="I290" s="969">
        <v>1515</v>
      </c>
      <c r="J290" s="1209">
        <v>141240</v>
      </c>
      <c r="K290" s="857"/>
    </row>
    <row r="291" spans="2:11" s="1355" customFormat="1" ht="15.75" customHeight="1">
      <c r="B291" s="1048"/>
      <c r="C291" s="1058"/>
      <c r="D291" s="908">
        <v>1225</v>
      </c>
      <c r="E291" s="837">
        <v>1</v>
      </c>
      <c r="F291" s="838" t="s">
        <v>1526</v>
      </c>
      <c r="G291" s="1061" t="s">
        <v>1447</v>
      </c>
      <c r="H291" s="839" t="s">
        <v>1529</v>
      </c>
      <c r="I291" s="970">
        <v>1516</v>
      </c>
      <c r="J291" s="1210">
        <v>143880</v>
      </c>
      <c r="K291" s="857"/>
    </row>
    <row r="292" spans="2:11" s="1355" customFormat="1" ht="15.75" customHeight="1">
      <c r="B292" s="1035" t="s">
        <v>1530</v>
      </c>
      <c r="C292" s="1058" t="s">
        <v>1100</v>
      </c>
      <c r="D292" s="1051">
        <v>1221</v>
      </c>
      <c r="E292" s="819">
        <v>1</v>
      </c>
      <c r="F292" s="820" t="s">
        <v>1531</v>
      </c>
      <c r="G292" s="1059" t="s">
        <v>1447</v>
      </c>
      <c r="H292" s="821" t="s">
        <v>1532</v>
      </c>
      <c r="I292" s="965">
        <v>1517</v>
      </c>
      <c r="J292" s="1212">
        <v>137280</v>
      </c>
      <c r="K292" s="857"/>
    </row>
    <row r="293" spans="2:11" s="1355" customFormat="1" ht="15.75" customHeight="1">
      <c r="B293" s="1035"/>
      <c r="C293" s="1058"/>
      <c r="D293" s="1052">
        <v>1223</v>
      </c>
      <c r="E293" s="828">
        <v>1</v>
      </c>
      <c r="F293" s="829" t="s">
        <v>1531</v>
      </c>
      <c r="G293" s="1060" t="s">
        <v>1447</v>
      </c>
      <c r="H293" s="830" t="s">
        <v>1533</v>
      </c>
      <c r="I293" s="969">
        <v>1518</v>
      </c>
      <c r="J293" s="1209">
        <v>141240</v>
      </c>
      <c r="K293" s="857"/>
    </row>
    <row r="294" spans="2:11" s="1355" customFormat="1" ht="15.75" customHeight="1">
      <c r="B294" s="1035"/>
      <c r="C294" s="1058"/>
      <c r="D294" s="908">
        <v>1225</v>
      </c>
      <c r="E294" s="837">
        <v>1</v>
      </c>
      <c r="F294" s="838" t="s">
        <v>1531</v>
      </c>
      <c r="G294" s="1061" t="s">
        <v>1447</v>
      </c>
      <c r="H294" s="839" t="s">
        <v>1534</v>
      </c>
      <c r="I294" s="970">
        <v>1519</v>
      </c>
      <c r="J294" s="1210">
        <v>143880</v>
      </c>
      <c r="K294" s="857"/>
    </row>
    <row r="295" spans="2:11" s="1355" customFormat="1" ht="26.25" customHeight="1">
      <c r="B295" s="1035" t="s">
        <v>1535</v>
      </c>
      <c r="C295" s="1035"/>
      <c r="D295" s="1035"/>
      <c r="E295" s="865">
        <v>2</v>
      </c>
      <c r="F295" s="866" t="s">
        <v>1536</v>
      </c>
      <c r="G295" s="1063" t="s">
        <v>1117</v>
      </c>
      <c r="H295" s="867" t="s">
        <v>1537</v>
      </c>
      <c r="I295" s="868">
        <v>1505</v>
      </c>
      <c r="J295" s="1257">
        <v>112200</v>
      </c>
      <c r="K295" s="857"/>
    </row>
    <row r="296" spans="2:11" s="1355" customFormat="1" ht="27" customHeight="1">
      <c r="B296" s="1064" t="s">
        <v>1538</v>
      </c>
      <c r="C296" s="1064"/>
      <c r="D296" s="1064"/>
      <c r="E296" s="1065">
        <v>2</v>
      </c>
      <c r="F296" s="1066" t="s">
        <v>1539</v>
      </c>
      <c r="G296" s="1067" t="s">
        <v>1117</v>
      </c>
      <c r="H296" s="952" t="s">
        <v>1540</v>
      </c>
      <c r="I296" s="953">
        <v>1506</v>
      </c>
      <c r="J296" s="1310">
        <v>112200</v>
      </c>
      <c r="K296" s="857"/>
    </row>
    <row r="297" spans="1:11" s="1313" customFormat="1" ht="33" customHeight="1">
      <c r="A297" s="1356" t="s">
        <v>1541</v>
      </c>
      <c r="B297" s="1356"/>
      <c r="C297" s="1356"/>
      <c r="D297" s="1356"/>
      <c r="E297" s="1356"/>
      <c r="F297" s="1356"/>
      <c r="G297" s="1356"/>
      <c r="H297" s="1356"/>
      <c r="I297" s="1356"/>
      <c r="J297" s="1356"/>
      <c r="K297" s="1356"/>
    </row>
    <row r="298" spans="1:11" s="1313" customFormat="1" ht="33" customHeight="1">
      <c r="A298" s="1030" t="s">
        <v>1542</v>
      </c>
      <c r="B298" s="1315"/>
      <c r="C298" s="1316"/>
      <c r="D298" s="1317"/>
      <c r="E298" s="1284"/>
      <c r="F298" s="1285"/>
      <c r="G298" s="1284"/>
      <c r="H298" s="1103"/>
      <c r="I298" s="1103"/>
      <c r="J298" s="1357"/>
      <c r="K298" s="1357"/>
    </row>
    <row r="299" spans="1:11" ht="19.5" customHeight="1">
      <c r="A299" s="1076"/>
      <c r="B299" s="816" t="s">
        <v>1543</v>
      </c>
      <c r="C299" s="1070" t="s">
        <v>1085</v>
      </c>
      <c r="D299" s="819"/>
      <c r="E299" s="1078">
        <v>1</v>
      </c>
      <c r="F299" s="1079">
        <v>567</v>
      </c>
      <c r="G299" s="1078" t="s">
        <v>1447</v>
      </c>
      <c r="H299" s="916" t="s">
        <v>1544</v>
      </c>
      <c r="I299" s="917">
        <v>1520</v>
      </c>
      <c r="J299" s="1207">
        <v>64950</v>
      </c>
      <c r="K299" s="857"/>
    </row>
    <row r="300" spans="1:11" ht="19.5" customHeight="1">
      <c r="A300" s="1076"/>
      <c r="B300" s="816"/>
      <c r="C300" s="1071" t="s">
        <v>1100</v>
      </c>
      <c r="D300" s="827">
        <v>1221</v>
      </c>
      <c r="E300" s="1269">
        <v>1</v>
      </c>
      <c r="F300" s="1270">
        <v>565</v>
      </c>
      <c r="G300" s="1269" t="s">
        <v>1447</v>
      </c>
      <c r="H300" s="923" t="s">
        <v>1545</v>
      </c>
      <c r="I300" s="924">
        <v>1521</v>
      </c>
      <c r="J300" s="1209">
        <v>75240</v>
      </c>
      <c r="K300" s="857"/>
    </row>
    <row r="301" spans="1:11" ht="19.5" customHeight="1">
      <c r="A301" s="1076"/>
      <c r="B301" s="816"/>
      <c r="C301" s="1071"/>
      <c r="D301" s="827">
        <v>1223</v>
      </c>
      <c r="E301" s="1269">
        <v>1</v>
      </c>
      <c r="F301" s="1270">
        <v>565</v>
      </c>
      <c r="G301" s="1269" t="s">
        <v>1447</v>
      </c>
      <c r="H301" s="923" t="s">
        <v>1546</v>
      </c>
      <c r="I301" s="924">
        <v>1523</v>
      </c>
      <c r="J301" s="1209">
        <v>79920</v>
      </c>
      <c r="K301" s="857"/>
    </row>
    <row r="302" spans="1:11" ht="19.5" customHeight="1">
      <c r="A302" s="1076"/>
      <c r="B302" s="816"/>
      <c r="C302" s="1071"/>
      <c r="D302" s="827">
        <v>1225</v>
      </c>
      <c r="E302" s="1269">
        <v>1</v>
      </c>
      <c r="F302" s="1270">
        <v>565</v>
      </c>
      <c r="G302" s="1269" t="s">
        <v>1447</v>
      </c>
      <c r="H302" s="923" t="s">
        <v>1547</v>
      </c>
      <c r="I302" s="924">
        <v>1525</v>
      </c>
      <c r="J302" s="1209">
        <v>83160</v>
      </c>
      <c r="K302" s="857"/>
    </row>
    <row r="303" spans="1:11" ht="19.5" customHeight="1">
      <c r="A303" s="1076"/>
      <c r="B303" s="816"/>
      <c r="C303" s="1071"/>
      <c r="D303" s="827">
        <v>1227</v>
      </c>
      <c r="E303" s="1269">
        <v>1</v>
      </c>
      <c r="F303" s="1270">
        <v>565</v>
      </c>
      <c r="G303" s="1269" t="s">
        <v>1447</v>
      </c>
      <c r="H303" s="923" t="s">
        <v>1548</v>
      </c>
      <c r="I303" s="924">
        <v>1527</v>
      </c>
      <c r="J303" s="1209">
        <v>96150</v>
      </c>
      <c r="K303" s="857"/>
    </row>
    <row r="304" spans="1:11" ht="19.5" customHeight="1">
      <c r="A304" s="1076"/>
      <c r="B304" s="816"/>
      <c r="C304" s="1071"/>
      <c r="D304" s="836">
        <v>1228</v>
      </c>
      <c r="E304" s="1272">
        <v>1</v>
      </c>
      <c r="F304" s="1273">
        <v>565</v>
      </c>
      <c r="G304" s="1272" t="s">
        <v>1447</v>
      </c>
      <c r="H304" s="929" t="s">
        <v>1549</v>
      </c>
      <c r="I304" s="930">
        <v>1528</v>
      </c>
      <c r="J304" s="1210">
        <v>126410</v>
      </c>
      <c r="K304" s="857"/>
    </row>
    <row r="305" spans="1:11" ht="19.5" customHeight="1">
      <c r="A305" s="1076"/>
      <c r="B305" s="816" t="s">
        <v>1550</v>
      </c>
      <c r="C305" s="1070" t="s">
        <v>1085</v>
      </c>
      <c r="D305" s="818"/>
      <c r="E305" s="1282">
        <v>1</v>
      </c>
      <c r="F305" s="1283">
        <v>682</v>
      </c>
      <c r="G305" s="1282" t="s">
        <v>1447</v>
      </c>
      <c r="H305" s="1263" t="s">
        <v>1551</v>
      </c>
      <c r="I305" s="1264">
        <v>1530</v>
      </c>
      <c r="J305" s="1212">
        <v>64950</v>
      </c>
      <c r="K305" s="857"/>
    </row>
    <row r="306" spans="1:11" ht="19.5" customHeight="1">
      <c r="A306" s="1076"/>
      <c r="B306" s="816"/>
      <c r="C306" s="1072" t="s">
        <v>1100</v>
      </c>
      <c r="D306" s="827">
        <v>1221</v>
      </c>
      <c r="E306" s="1269">
        <v>1</v>
      </c>
      <c r="F306" s="1270">
        <v>686</v>
      </c>
      <c r="G306" s="1269" t="s">
        <v>1447</v>
      </c>
      <c r="H306" s="923" t="s">
        <v>1552</v>
      </c>
      <c r="I306" s="924">
        <v>1531</v>
      </c>
      <c r="J306" s="1209">
        <v>75240</v>
      </c>
      <c r="K306" s="857"/>
    </row>
    <row r="307" spans="1:11" ht="19.5" customHeight="1">
      <c r="A307" s="1076"/>
      <c r="B307" s="816"/>
      <c r="C307" s="1073" t="s">
        <v>1191</v>
      </c>
      <c r="D307" s="836"/>
      <c r="E307" s="1294">
        <v>1</v>
      </c>
      <c r="F307" s="1295">
        <v>680</v>
      </c>
      <c r="G307" s="1294" t="s">
        <v>1447</v>
      </c>
      <c r="H307" s="1236" t="s">
        <v>1553</v>
      </c>
      <c r="I307" s="1237">
        <v>1539</v>
      </c>
      <c r="J307" s="1210">
        <v>84750</v>
      </c>
      <c r="K307" s="857"/>
    </row>
    <row r="308" spans="1:11" ht="19.5" customHeight="1">
      <c r="A308" s="1076"/>
      <c r="B308" s="816" t="s">
        <v>1554</v>
      </c>
      <c r="C308" s="1074" t="s">
        <v>1100</v>
      </c>
      <c r="D308" s="818">
        <v>1221</v>
      </c>
      <c r="E308" s="1078">
        <v>1</v>
      </c>
      <c r="F308" s="1079">
        <v>684</v>
      </c>
      <c r="G308" s="1078" t="s">
        <v>1447</v>
      </c>
      <c r="H308" s="916" t="s">
        <v>1555</v>
      </c>
      <c r="I308" s="917">
        <v>1541</v>
      </c>
      <c r="J308" s="1212">
        <v>84750</v>
      </c>
      <c r="K308" s="857"/>
    </row>
    <row r="309" spans="1:11" ht="19.5" customHeight="1">
      <c r="A309" s="1076"/>
      <c r="B309" s="816"/>
      <c r="C309" s="1074"/>
      <c r="D309" s="827">
        <v>1223</v>
      </c>
      <c r="E309" s="1269">
        <v>1</v>
      </c>
      <c r="F309" s="1270">
        <v>684</v>
      </c>
      <c r="G309" s="1269" t="s">
        <v>1447</v>
      </c>
      <c r="H309" s="923" t="s">
        <v>1556</v>
      </c>
      <c r="I309" s="924">
        <v>1543</v>
      </c>
      <c r="J309" s="1209">
        <v>89500</v>
      </c>
      <c r="K309" s="857"/>
    </row>
    <row r="310" spans="1:11" ht="19.5" customHeight="1">
      <c r="A310" s="1076"/>
      <c r="B310" s="816"/>
      <c r="C310" s="1074"/>
      <c r="D310" s="827">
        <v>1225</v>
      </c>
      <c r="E310" s="1269">
        <v>1</v>
      </c>
      <c r="F310" s="1270">
        <v>684</v>
      </c>
      <c r="G310" s="1269" t="s">
        <v>1447</v>
      </c>
      <c r="H310" s="923" t="s">
        <v>1557</v>
      </c>
      <c r="I310" s="924">
        <v>1545</v>
      </c>
      <c r="J310" s="1209">
        <v>92670</v>
      </c>
      <c r="K310" s="857"/>
    </row>
    <row r="311" spans="1:11" ht="16.5" customHeight="1">
      <c r="A311" s="1076"/>
      <c r="B311" s="816"/>
      <c r="C311" s="1074"/>
      <c r="D311" s="827">
        <v>1227</v>
      </c>
      <c r="E311" s="1269">
        <v>1</v>
      </c>
      <c r="F311" s="1270">
        <v>684</v>
      </c>
      <c r="G311" s="1269" t="s">
        <v>1447</v>
      </c>
      <c r="H311" s="923" t="s">
        <v>1558</v>
      </c>
      <c r="I311" s="924">
        <v>1547</v>
      </c>
      <c r="J311" s="1209">
        <v>105820</v>
      </c>
      <c r="K311" s="857"/>
    </row>
    <row r="312" spans="1:11" ht="17.25" customHeight="1">
      <c r="A312" s="1076"/>
      <c r="B312" s="816"/>
      <c r="C312" s="1074"/>
      <c r="D312" s="836">
        <v>1228</v>
      </c>
      <c r="E312" s="1272">
        <v>1</v>
      </c>
      <c r="F312" s="1273">
        <v>684</v>
      </c>
      <c r="G312" s="1272" t="s">
        <v>1447</v>
      </c>
      <c r="H312" s="929" t="s">
        <v>1559</v>
      </c>
      <c r="I312" s="930">
        <v>1548</v>
      </c>
      <c r="J312" s="1210">
        <v>126410</v>
      </c>
      <c r="K312" s="857"/>
    </row>
    <row r="313" spans="1:11" ht="15.75" customHeight="1">
      <c r="A313" s="1076"/>
      <c r="B313" s="816" t="s">
        <v>2007</v>
      </c>
      <c r="C313" s="1075" t="s">
        <v>1100</v>
      </c>
      <c r="D313" s="818">
        <v>1221</v>
      </c>
      <c r="E313" s="1282">
        <v>1</v>
      </c>
      <c r="F313" s="1283">
        <v>687</v>
      </c>
      <c r="G313" s="1282" t="s">
        <v>1447</v>
      </c>
      <c r="H313" s="1263" t="s">
        <v>1561</v>
      </c>
      <c r="I313" s="1264">
        <v>1551</v>
      </c>
      <c r="J313" s="1212">
        <v>75240</v>
      </c>
      <c r="K313" s="857"/>
    </row>
    <row r="314" spans="1:11" ht="15.75" customHeight="1">
      <c r="A314" s="1076"/>
      <c r="B314" s="816"/>
      <c r="C314" s="1075"/>
      <c r="D314" s="827">
        <v>1223</v>
      </c>
      <c r="E314" s="1269">
        <v>1</v>
      </c>
      <c r="F314" s="1270">
        <v>687</v>
      </c>
      <c r="G314" s="1269" t="s">
        <v>1447</v>
      </c>
      <c r="H314" s="923" t="s">
        <v>1562</v>
      </c>
      <c r="I314" s="924">
        <v>1553</v>
      </c>
      <c r="J314" s="1209">
        <v>80000</v>
      </c>
      <c r="K314" s="857"/>
    </row>
    <row r="315" spans="1:11" ht="15.75" customHeight="1">
      <c r="A315" s="1076"/>
      <c r="B315" s="816"/>
      <c r="C315" s="1075"/>
      <c r="D315" s="827">
        <v>1225</v>
      </c>
      <c r="E315" s="1269">
        <v>1</v>
      </c>
      <c r="F315" s="1270">
        <v>687</v>
      </c>
      <c r="G315" s="1269" t="s">
        <v>1447</v>
      </c>
      <c r="H315" s="923" t="s">
        <v>1563</v>
      </c>
      <c r="I315" s="924">
        <v>1555</v>
      </c>
      <c r="J315" s="1209">
        <v>83160</v>
      </c>
      <c r="K315" s="857"/>
    </row>
    <row r="316" spans="1:11" ht="15.75" customHeight="1">
      <c r="A316" s="1076"/>
      <c r="B316" s="816"/>
      <c r="C316" s="1075"/>
      <c r="D316" s="827">
        <v>1227</v>
      </c>
      <c r="E316" s="1269">
        <v>1</v>
      </c>
      <c r="F316" s="1270">
        <v>687</v>
      </c>
      <c r="G316" s="1269" t="s">
        <v>1447</v>
      </c>
      <c r="H316" s="923" t="s">
        <v>1564</v>
      </c>
      <c r="I316" s="924">
        <v>1557</v>
      </c>
      <c r="J316" s="1209">
        <v>96150</v>
      </c>
      <c r="K316" s="857"/>
    </row>
    <row r="317" spans="1:11" ht="15.75" customHeight="1">
      <c r="A317" s="1076"/>
      <c r="B317" s="816"/>
      <c r="C317" s="1075"/>
      <c r="D317" s="827">
        <v>1228</v>
      </c>
      <c r="E317" s="1269">
        <v>1</v>
      </c>
      <c r="F317" s="1270">
        <v>687</v>
      </c>
      <c r="G317" s="1269" t="s">
        <v>1447</v>
      </c>
      <c r="H317" s="923" t="s">
        <v>1565</v>
      </c>
      <c r="I317" s="924">
        <v>1558</v>
      </c>
      <c r="J317" s="1209">
        <v>126410</v>
      </c>
      <c r="K317" s="857"/>
    </row>
    <row r="318" spans="1:11" ht="15.75" customHeight="1">
      <c r="A318" s="1076"/>
      <c r="B318" s="816"/>
      <c r="C318" s="1073" t="s">
        <v>1191</v>
      </c>
      <c r="D318" s="837"/>
      <c r="E318" s="1294">
        <v>1</v>
      </c>
      <c r="F318" s="1295">
        <v>683</v>
      </c>
      <c r="G318" s="1294" t="s">
        <v>1447</v>
      </c>
      <c r="H318" s="1236" t="s">
        <v>1566</v>
      </c>
      <c r="I318" s="1237">
        <v>1559</v>
      </c>
      <c r="J318" s="1210">
        <v>84750</v>
      </c>
      <c r="K318" s="857"/>
    </row>
    <row r="319" spans="1:11" ht="48.75" customHeight="1">
      <c r="A319" s="1076"/>
      <c r="B319" s="935" t="s">
        <v>1567</v>
      </c>
      <c r="C319" s="935"/>
      <c r="D319" s="935"/>
      <c r="E319" s="1105">
        <v>1</v>
      </c>
      <c r="F319" s="1106">
        <v>681</v>
      </c>
      <c r="G319" s="1105" t="s">
        <v>1447</v>
      </c>
      <c r="H319" s="1107" t="s">
        <v>1568</v>
      </c>
      <c r="I319" s="1108">
        <v>1560</v>
      </c>
      <c r="J319" s="1310">
        <v>79050</v>
      </c>
      <c r="K319" s="857"/>
    </row>
    <row r="320" spans="1:11" ht="15.75" customHeight="1">
      <c r="A320" s="1076"/>
      <c r="B320" s="816" t="s">
        <v>2008</v>
      </c>
      <c r="C320" s="1074" t="s">
        <v>1100</v>
      </c>
      <c r="D320" s="818">
        <v>1221</v>
      </c>
      <c r="E320" s="1282">
        <v>1</v>
      </c>
      <c r="F320" s="1283">
        <v>688</v>
      </c>
      <c r="G320" s="1282" t="s">
        <v>1447</v>
      </c>
      <c r="H320" s="1263" t="s">
        <v>1570</v>
      </c>
      <c r="I320" s="1264">
        <v>1571</v>
      </c>
      <c r="J320" s="1212">
        <v>84750</v>
      </c>
      <c r="K320" s="857"/>
    </row>
    <row r="321" spans="1:11" ht="15.75" customHeight="1">
      <c r="A321" s="1076"/>
      <c r="B321" s="816"/>
      <c r="C321" s="1074"/>
      <c r="D321" s="827">
        <v>1223</v>
      </c>
      <c r="E321" s="1269">
        <v>1</v>
      </c>
      <c r="F321" s="1270">
        <v>688</v>
      </c>
      <c r="G321" s="1269" t="s">
        <v>1447</v>
      </c>
      <c r="H321" s="923" t="s">
        <v>1571</v>
      </c>
      <c r="I321" s="924">
        <v>1573</v>
      </c>
      <c r="J321" s="1209">
        <v>89500</v>
      </c>
      <c r="K321" s="857"/>
    </row>
    <row r="322" spans="1:11" ht="15.75" customHeight="1">
      <c r="A322" s="1076"/>
      <c r="B322" s="816"/>
      <c r="C322" s="1074"/>
      <c r="D322" s="827">
        <v>1225</v>
      </c>
      <c r="E322" s="1269">
        <v>1</v>
      </c>
      <c r="F322" s="1270">
        <v>688</v>
      </c>
      <c r="G322" s="1269" t="s">
        <v>1447</v>
      </c>
      <c r="H322" s="923" t="s">
        <v>1572</v>
      </c>
      <c r="I322" s="924">
        <v>1575</v>
      </c>
      <c r="J322" s="1209">
        <v>92670</v>
      </c>
      <c r="K322" s="857"/>
    </row>
    <row r="323" spans="1:11" ht="15.75" customHeight="1">
      <c r="A323" s="1076"/>
      <c r="B323" s="816"/>
      <c r="C323" s="1074"/>
      <c r="D323" s="827">
        <v>1227</v>
      </c>
      <c r="E323" s="1269">
        <v>1</v>
      </c>
      <c r="F323" s="1270">
        <v>688</v>
      </c>
      <c r="G323" s="1269" t="s">
        <v>1447</v>
      </c>
      <c r="H323" s="923" t="s">
        <v>1573</v>
      </c>
      <c r="I323" s="924">
        <v>1577</v>
      </c>
      <c r="J323" s="1209">
        <v>105820</v>
      </c>
      <c r="K323" s="857"/>
    </row>
    <row r="324" spans="1:11" ht="15.75" customHeight="1">
      <c r="A324" s="1076"/>
      <c r="B324" s="816"/>
      <c r="C324" s="1074"/>
      <c r="D324" s="836">
        <v>1228</v>
      </c>
      <c r="E324" s="1294">
        <v>1</v>
      </c>
      <c r="F324" s="1295">
        <v>688</v>
      </c>
      <c r="G324" s="1294" t="s">
        <v>1447</v>
      </c>
      <c r="H324" s="1236" t="s">
        <v>1574</v>
      </c>
      <c r="I324" s="1237">
        <v>1578</v>
      </c>
      <c r="J324" s="1210">
        <v>126410</v>
      </c>
      <c r="K324" s="857"/>
    </row>
    <row r="325" spans="1:11" ht="15.75" customHeight="1">
      <c r="A325" s="1076"/>
      <c r="B325" s="816" t="s">
        <v>1575</v>
      </c>
      <c r="C325" s="1075" t="s">
        <v>1576</v>
      </c>
      <c r="D325" s="818">
        <v>1221</v>
      </c>
      <c r="E325" s="1078">
        <v>1</v>
      </c>
      <c r="F325" s="1079">
        <v>690</v>
      </c>
      <c r="G325" s="1078" t="s">
        <v>1447</v>
      </c>
      <c r="H325" s="916" t="s">
        <v>1577</v>
      </c>
      <c r="I325" s="917">
        <v>1581</v>
      </c>
      <c r="J325" s="1212">
        <v>75240</v>
      </c>
      <c r="K325" s="857"/>
    </row>
    <row r="326" spans="1:11" ht="15.75" customHeight="1">
      <c r="A326" s="1076"/>
      <c r="B326" s="816"/>
      <c r="C326" s="1075"/>
      <c r="D326" s="827">
        <v>1223</v>
      </c>
      <c r="E326" s="1269">
        <v>1</v>
      </c>
      <c r="F326" s="1270">
        <v>690</v>
      </c>
      <c r="G326" s="1269" t="s">
        <v>1447</v>
      </c>
      <c r="H326" s="923" t="s">
        <v>1578</v>
      </c>
      <c r="I326" s="924">
        <v>1583</v>
      </c>
      <c r="J326" s="1209">
        <v>80000</v>
      </c>
      <c r="K326" s="857"/>
    </row>
    <row r="327" spans="1:11" ht="15.75" customHeight="1">
      <c r="A327" s="1076"/>
      <c r="B327" s="816"/>
      <c r="C327" s="1075"/>
      <c r="D327" s="827">
        <v>1225</v>
      </c>
      <c r="E327" s="1269">
        <v>1</v>
      </c>
      <c r="F327" s="1270">
        <v>690</v>
      </c>
      <c r="G327" s="1269" t="s">
        <v>1447</v>
      </c>
      <c r="H327" s="923" t="s">
        <v>1579</v>
      </c>
      <c r="I327" s="924">
        <v>1585</v>
      </c>
      <c r="J327" s="1209">
        <v>83160</v>
      </c>
      <c r="K327" s="857"/>
    </row>
    <row r="328" spans="1:11" ht="15.75" customHeight="1">
      <c r="A328" s="1076"/>
      <c r="B328" s="816"/>
      <c r="C328" s="1073" t="s">
        <v>1191</v>
      </c>
      <c r="D328" s="836"/>
      <c r="E328" s="1272">
        <v>1</v>
      </c>
      <c r="F328" s="1273">
        <v>689</v>
      </c>
      <c r="G328" s="1272" t="s">
        <v>1447</v>
      </c>
      <c r="H328" s="929" t="s">
        <v>1580</v>
      </c>
      <c r="I328" s="930">
        <v>1589</v>
      </c>
      <c r="J328" s="1210">
        <v>84750</v>
      </c>
      <c r="K328" s="857"/>
    </row>
    <row r="329" spans="1:11" ht="15.75" customHeight="1">
      <c r="A329" s="1076"/>
      <c r="B329" s="816" t="s">
        <v>1581</v>
      </c>
      <c r="C329" s="1074" t="s">
        <v>1576</v>
      </c>
      <c r="D329" s="818">
        <v>1221</v>
      </c>
      <c r="E329" s="1282">
        <v>1</v>
      </c>
      <c r="F329" s="1283">
        <v>691</v>
      </c>
      <c r="G329" s="1282" t="s">
        <v>1447</v>
      </c>
      <c r="H329" s="1263" t="s">
        <v>1582</v>
      </c>
      <c r="I329" s="1264">
        <v>1591</v>
      </c>
      <c r="J329" s="1212">
        <v>75240</v>
      </c>
      <c r="K329" s="857"/>
    </row>
    <row r="330" spans="1:11" ht="15.75" customHeight="1">
      <c r="A330" s="1076"/>
      <c r="B330" s="816"/>
      <c r="C330" s="1074"/>
      <c r="D330" s="827">
        <v>1223</v>
      </c>
      <c r="E330" s="1269">
        <v>1</v>
      </c>
      <c r="F330" s="1270">
        <v>691</v>
      </c>
      <c r="G330" s="1269" t="s">
        <v>1447</v>
      </c>
      <c r="H330" s="923" t="s">
        <v>1583</v>
      </c>
      <c r="I330" s="924">
        <v>1593</v>
      </c>
      <c r="J330" s="1209">
        <v>80000</v>
      </c>
      <c r="K330" s="857"/>
    </row>
    <row r="331" spans="1:11" ht="15.75" customHeight="1">
      <c r="A331" s="1076"/>
      <c r="B331" s="816"/>
      <c r="C331" s="1074"/>
      <c r="D331" s="836">
        <v>1225</v>
      </c>
      <c r="E331" s="1294">
        <v>1</v>
      </c>
      <c r="F331" s="1295">
        <v>691</v>
      </c>
      <c r="G331" s="1294" t="s">
        <v>1447</v>
      </c>
      <c r="H331" s="1236" t="s">
        <v>1584</v>
      </c>
      <c r="I331" s="1237">
        <v>1595</v>
      </c>
      <c r="J331" s="1210">
        <v>83160</v>
      </c>
      <c r="K331" s="857"/>
    </row>
    <row r="332" spans="1:11" ht="15.75" customHeight="1">
      <c r="A332" s="1076"/>
      <c r="B332" s="816" t="s">
        <v>1585</v>
      </c>
      <c r="C332" s="1070" t="s">
        <v>1085</v>
      </c>
      <c r="D332" s="818"/>
      <c r="E332" s="1078">
        <v>1</v>
      </c>
      <c r="F332" s="1079">
        <v>566</v>
      </c>
      <c r="G332" s="1078" t="s">
        <v>1447</v>
      </c>
      <c r="H332" s="916" t="s">
        <v>1586</v>
      </c>
      <c r="I332" s="917">
        <v>1630</v>
      </c>
      <c r="J332" s="1212">
        <v>64950</v>
      </c>
      <c r="K332" s="857"/>
    </row>
    <row r="333" spans="1:11" ht="15.75" customHeight="1">
      <c r="A333" s="1076"/>
      <c r="B333" s="816"/>
      <c r="C333" s="1071" t="s">
        <v>1100</v>
      </c>
      <c r="D333" s="827">
        <v>1221</v>
      </c>
      <c r="E333" s="1269">
        <v>1</v>
      </c>
      <c r="F333" s="1270">
        <v>564</v>
      </c>
      <c r="G333" s="1269" t="s">
        <v>1447</v>
      </c>
      <c r="H333" s="923" t="s">
        <v>1587</v>
      </c>
      <c r="I333" s="924">
        <v>1631</v>
      </c>
      <c r="J333" s="1209">
        <v>77300</v>
      </c>
      <c r="K333" s="857"/>
    </row>
    <row r="334" spans="1:11" ht="15.75" customHeight="1">
      <c r="A334" s="1076"/>
      <c r="B334" s="816"/>
      <c r="C334" s="1071"/>
      <c r="D334" s="827">
        <v>1223</v>
      </c>
      <c r="E334" s="1269">
        <v>1</v>
      </c>
      <c r="F334" s="1270">
        <v>564</v>
      </c>
      <c r="G334" s="1269" t="s">
        <v>1447</v>
      </c>
      <c r="H334" s="923" t="s">
        <v>1588</v>
      </c>
      <c r="I334" s="924">
        <v>1633</v>
      </c>
      <c r="J334" s="1209">
        <v>82050</v>
      </c>
      <c r="K334" s="857"/>
    </row>
    <row r="335" spans="1:11" ht="15.75" customHeight="1">
      <c r="A335" s="1076"/>
      <c r="B335" s="816"/>
      <c r="C335" s="1071"/>
      <c r="D335" s="827">
        <v>1225</v>
      </c>
      <c r="E335" s="1269">
        <v>1</v>
      </c>
      <c r="F335" s="1270">
        <v>564</v>
      </c>
      <c r="G335" s="1269" t="s">
        <v>1447</v>
      </c>
      <c r="H335" s="923" t="s">
        <v>1589</v>
      </c>
      <c r="I335" s="924">
        <v>1635</v>
      </c>
      <c r="J335" s="1209">
        <v>85220</v>
      </c>
      <c r="K335" s="857"/>
    </row>
    <row r="336" spans="1:11" ht="15.75" customHeight="1">
      <c r="A336" s="1076"/>
      <c r="B336" s="816"/>
      <c r="C336" s="1071"/>
      <c r="D336" s="827">
        <v>1227</v>
      </c>
      <c r="E336" s="1269">
        <v>1</v>
      </c>
      <c r="F336" s="1270">
        <v>564</v>
      </c>
      <c r="G336" s="1269" t="s">
        <v>1447</v>
      </c>
      <c r="H336" s="923" t="s">
        <v>1590</v>
      </c>
      <c r="I336" s="924">
        <v>1637</v>
      </c>
      <c r="J336" s="1209">
        <v>98370</v>
      </c>
      <c r="K336" s="857"/>
    </row>
    <row r="337" spans="1:11" ht="15.75" customHeight="1">
      <c r="A337" s="1076"/>
      <c r="B337" s="816"/>
      <c r="C337" s="1071"/>
      <c r="D337" s="836">
        <v>1228</v>
      </c>
      <c r="E337" s="1272">
        <v>1</v>
      </c>
      <c r="F337" s="1273">
        <v>564</v>
      </c>
      <c r="G337" s="1272" t="s">
        <v>1447</v>
      </c>
      <c r="H337" s="929" t="s">
        <v>1591</v>
      </c>
      <c r="I337" s="930">
        <v>1638</v>
      </c>
      <c r="J337" s="1210">
        <v>128630</v>
      </c>
      <c r="K337" s="857"/>
    </row>
    <row r="338" spans="1:11" ht="15.75" customHeight="1">
      <c r="A338" s="1076"/>
      <c r="B338" s="935" t="s">
        <v>1592</v>
      </c>
      <c r="C338" s="935"/>
      <c r="D338" s="935"/>
      <c r="E338" s="1252">
        <v>3</v>
      </c>
      <c r="F338" s="1253">
        <v>694</v>
      </c>
      <c r="G338" s="1252" t="s">
        <v>1089</v>
      </c>
      <c r="H338" s="1254" t="s">
        <v>1593</v>
      </c>
      <c r="I338" s="1255">
        <v>1640</v>
      </c>
      <c r="J338" s="1310">
        <v>43720</v>
      </c>
      <c r="K338" s="857"/>
    </row>
    <row r="339" spans="1:11" ht="19.5" customHeight="1">
      <c r="A339" s="1076"/>
      <c r="B339" s="935" t="s">
        <v>1594</v>
      </c>
      <c r="C339" s="935"/>
      <c r="D339" s="935"/>
      <c r="E339" s="1105">
        <v>3</v>
      </c>
      <c r="F339" s="1106">
        <v>695</v>
      </c>
      <c r="G339" s="1105" t="s">
        <v>1089</v>
      </c>
      <c r="H339" s="1107" t="s">
        <v>1595</v>
      </c>
      <c r="I339" s="1108">
        <v>1641</v>
      </c>
      <c r="J339" s="1310">
        <v>52590</v>
      </c>
      <c r="K339" s="857"/>
    </row>
    <row r="340" spans="1:11" ht="15.75" customHeight="1">
      <c r="A340" s="1076"/>
      <c r="B340" s="877" t="s">
        <v>2009</v>
      </c>
      <c r="C340" s="1358" t="s">
        <v>1100</v>
      </c>
      <c r="D340" s="844">
        <v>1221</v>
      </c>
      <c r="E340" s="1282">
        <v>3</v>
      </c>
      <c r="F340" s="1283">
        <v>697</v>
      </c>
      <c r="G340" s="1282" t="s">
        <v>1089</v>
      </c>
      <c r="H340" s="1263" t="s">
        <v>1597</v>
      </c>
      <c r="I340" s="1264">
        <v>1651</v>
      </c>
      <c r="J340" s="1212">
        <v>51640</v>
      </c>
      <c r="K340" s="857"/>
    </row>
    <row r="341" spans="1:11" ht="15.75" customHeight="1">
      <c r="A341" s="1076"/>
      <c r="B341" s="877"/>
      <c r="C341" s="1358"/>
      <c r="D341" s="827">
        <v>1223</v>
      </c>
      <c r="E341" s="1269">
        <v>3</v>
      </c>
      <c r="F341" s="1270">
        <v>697</v>
      </c>
      <c r="G341" s="1269" t="s">
        <v>1089</v>
      </c>
      <c r="H341" s="923" t="s">
        <v>1598</v>
      </c>
      <c r="I341" s="924">
        <v>1653</v>
      </c>
      <c r="J341" s="1209">
        <v>56390</v>
      </c>
      <c r="K341" s="857"/>
    </row>
    <row r="342" spans="1:11" ht="15.75" customHeight="1">
      <c r="A342" s="1076"/>
      <c r="B342" s="877"/>
      <c r="C342" s="1358"/>
      <c r="D342" s="827">
        <v>1225</v>
      </c>
      <c r="E342" s="1269">
        <v>3</v>
      </c>
      <c r="F342" s="1270">
        <v>697</v>
      </c>
      <c r="G342" s="1269" t="s">
        <v>1089</v>
      </c>
      <c r="H342" s="923" t="s">
        <v>1599</v>
      </c>
      <c r="I342" s="924">
        <v>1655</v>
      </c>
      <c r="J342" s="1209">
        <v>59560</v>
      </c>
      <c r="K342" s="857"/>
    </row>
    <row r="343" spans="1:11" ht="15.75" customHeight="1">
      <c r="A343" s="1076"/>
      <c r="B343" s="877"/>
      <c r="C343" s="1358"/>
      <c r="D343" s="833">
        <v>1228</v>
      </c>
      <c r="E343" s="1294">
        <v>3</v>
      </c>
      <c r="F343" s="1295">
        <v>697</v>
      </c>
      <c r="G343" s="1294" t="s">
        <v>1089</v>
      </c>
      <c r="H343" s="1236" t="s">
        <v>1600</v>
      </c>
      <c r="I343" s="1237">
        <v>1658</v>
      </c>
      <c r="J343" s="1249">
        <v>102960</v>
      </c>
      <c r="K343" s="857"/>
    </row>
    <row r="344" spans="1:11" ht="15.75" customHeight="1">
      <c r="A344" s="1076"/>
      <c r="B344" s="877" t="s">
        <v>2010</v>
      </c>
      <c r="C344" s="1358" t="s">
        <v>1100</v>
      </c>
      <c r="D344" s="818">
        <v>1221</v>
      </c>
      <c r="E344" s="1078">
        <v>3</v>
      </c>
      <c r="F344" s="1079">
        <v>698</v>
      </c>
      <c r="G344" s="1078" t="s">
        <v>1089</v>
      </c>
      <c r="H344" s="916" t="s">
        <v>1602</v>
      </c>
      <c r="I344" s="917">
        <v>1661</v>
      </c>
      <c r="J344" s="1359">
        <v>75240</v>
      </c>
      <c r="K344" s="857"/>
    </row>
    <row r="345" spans="1:11" ht="15.75" customHeight="1">
      <c r="A345" s="1076"/>
      <c r="B345" s="877"/>
      <c r="C345" s="1358"/>
      <c r="D345" s="827">
        <v>1223</v>
      </c>
      <c r="E345" s="1269">
        <v>3</v>
      </c>
      <c r="F345" s="1270">
        <v>698</v>
      </c>
      <c r="G345" s="1269" t="s">
        <v>1089</v>
      </c>
      <c r="H345" s="923" t="s">
        <v>1603</v>
      </c>
      <c r="I345" s="924">
        <v>1663</v>
      </c>
      <c r="J345" s="1360">
        <v>80000</v>
      </c>
      <c r="K345" s="857"/>
    </row>
    <row r="346" spans="1:11" ht="15.75" customHeight="1">
      <c r="A346" s="1076"/>
      <c r="B346" s="877"/>
      <c r="C346" s="1358"/>
      <c r="D346" s="827">
        <v>1225</v>
      </c>
      <c r="E346" s="1269">
        <v>3</v>
      </c>
      <c r="F346" s="1270">
        <v>698</v>
      </c>
      <c r="G346" s="1269" t="s">
        <v>1089</v>
      </c>
      <c r="H346" s="923" t="s">
        <v>1604</v>
      </c>
      <c r="I346" s="924">
        <v>1665</v>
      </c>
      <c r="J346" s="1360">
        <v>83160</v>
      </c>
      <c r="K346" s="857"/>
    </row>
    <row r="347" spans="1:11" ht="15.75" customHeight="1">
      <c r="A347" s="1076"/>
      <c r="B347" s="877"/>
      <c r="C347" s="1358"/>
      <c r="D347" s="833">
        <v>1228</v>
      </c>
      <c r="E347" s="1294">
        <v>3</v>
      </c>
      <c r="F347" s="1295">
        <v>698</v>
      </c>
      <c r="G347" s="1294" t="s">
        <v>1089</v>
      </c>
      <c r="H347" s="1236" t="s">
        <v>1605</v>
      </c>
      <c r="I347" s="1237">
        <v>1668</v>
      </c>
      <c r="J347" s="1361">
        <v>126410</v>
      </c>
      <c r="K347" s="857"/>
    </row>
    <row r="348" spans="1:10" s="1080" customFormat="1" ht="15.75" customHeight="1">
      <c r="A348" s="1076"/>
      <c r="B348" s="1081" t="s">
        <v>1609</v>
      </c>
      <c r="C348" s="1081"/>
      <c r="D348" s="1081"/>
      <c r="E348" s="1082">
        <v>5</v>
      </c>
      <c r="F348" s="1083" t="s">
        <v>1610</v>
      </c>
      <c r="G348" s="1082" t="s">
        <v>1263</v>
      </c>
      <c r="H348" s="1084" t="s">
        <v>1611</v>
      </c>
      <c r="I348" s="1085">
        <v>1671</v>
      </c>
      <c r="J348" s="1086">
        <v>15050</v>
      </c>
    </row>
    <row r="349" spans="1:10" s="1080" customFormat="1" ht="15.75" customHeight="1">
      <c r="A349" s="1076"/>
      <c r="B349" s="1081" t="s">
        <v>1612</v>
      </c>
      <c r="C349" s="1081"/>
      <c r="D349" s="1081"/>
      <c r="E349" s="1082">
        <v>4</v>
      </c>
      <c r="F349" s="1083" t="s">
        <v>1613</v>
      </c>
      <c r="G349" s="1082" t="s">
        <v>1086</v>
      </c>
      <c r="H349" s="1084" t="s">
        <v>1614</v>
      </c>
      <c r="I349" s="1085">
        <v>1669</v>
      </c>
      <c r="J349" s="1086">
        <v>34530</v>
      </c>
    </row>
    <row r="350" spans="1:11" ht="15.75" customHeight="1">
      <c r="A350" s="1076"/>
      <c r="B350" s="1077" t="s">
        <v>1606</v>
      </c>
      <c r="C350" s="1077"/>
      <c r="D350" s="1077"/>
      <c r="E350" s="1078">
        <v>4</v>
      </c>
      <c r="F350" s="1079" t="s">
        <v>1607</v>
      </c>
      <c r="G350" s="1078">
        <v>274</v>
      </c>
      <c r="H350" s="916" t="s">
        <v>1608</v>
      </c>
      <c r="I350" s="917">
        <v>1670</v>
      </c>
      <c r="J350" s="1207">
        <v>34530</v>
      </c>
      <c r="K350" s="857"/>
    </row>
    <row r="351" spans="1:11" ht="15.75" customHeight="1">
      <c r="A351" s="909"/>
      <c r="B351" s="966" t="s">
        <v>1615</v>
      </c>
      <c r="C351" s="966"/>
      <c r="D351" s="966"/>
      <c r="E351" s="1269">
        <v>5</v>
      </c>
      <c r="F351" s="1270">
        <v>156</v>
      </c>
      <c r="G351" s="1269" t="s">
        <v>1263</v>
      </c>
      <c r="H351" s="923" t="s">
        <v>1616</v>
      </c>
      <c r="I351" s="924">
        <v>1672</v>
      </c>
      <c r="J351" s="1209">
        <v>15050</v>
      </c>
      <c r="K351" s="857"/>
    </row>
    <row r="352" spans="1:11" ht="15.75" customHeight="1">
      <c r="A352" s="909"/>
      <c r="B352" s="966" t="s">
        <v>1617</v>
      </c>
      <c r="C352" s="966"/>
      <c r="D352" s="966"/>
      <c r="E352" s="1269">
        <v>5</v>
      </c>
      <c r="F352" s="1270">
        <v>541</v>
      </c>
      <c r="G352" s="1269" t="s">
        <v>1263</v>
      </c>
      <c r="H352" s="923" t="s">
        <v>1616</v>
      </c>
      <c r="I352" s="924">
        <v>1673</v>
      </c>
      <c r="J352" s="1209">
        <v>8720</v>
      </c>
      <c r="K352" s="857"/>
    </row>
    <row r="353" spans="1:11" ht="15.75" customHeight="1">
      <c r="A353" s="909"/>
      <c r="B353" s="966" t="s">
        <v>1618</v>
      </c>
      <c r="C353" s="966"/>
      <c r="D353" s="966"/>
      <c r="E353" s="1269">
        <v>4</v>
      </c>
      <c r="F353" s="1270">
        <v>543</v>
      </c>
      <c r="G353" s="1269" t="s">
        <v>1086</v>
      </c>
      <c r="H353" s="923" t="s">
        <v>1608</v>
      </c>
      <c r="I353" s="924">
        <v>1674</v>
      </c>
      <c r="J353" s="1209">
        <v>8720</v>
      </c>
      <c r="K353" s="857"/>
    </row>
    <row r="354" spans="1:11" ht="15.75" customHeight="1">
      <c r="A354" s="909"/>
      <c r="B354" s="966" t="s">
        <v>1619</v>
      </c>
      <c r="C354" s="966"/>
      <c r="D354" s="966"/>
      <c r="E354" s="1269">
        <v>4</v>
      </c>
      <c r="F354" s="1270">
        <v>152</v>
      </c>
      <c r="G354" s="1269" t="s">
        <v>1086</v>
      </c>
      <c r="H354" s="923" t="s">
        <v>1608</v>
      </c>
      <c r="I354" s="924">
        <v>1675</v>
      </c>
      <c r="J354" s="1209">
        <v>34530</v>
      </c>
      <c r="K354" s="857"/>
    </row>
    <row r="355" spans="1:11" ht="15.75" customHeight="1">
      <c r="A355" s="909"/>
      <c r="B355" s="966" t="s">
        <v>789</v>
      </c>
      <c r="C355" s="966"/>
      <c r="D355" s="966"/>
      <c r="E355" s="1269">
        <v>2</v>
      </c>
      <c r="F355" s="1270">
        <v>542</v>
      </c>
      <c r="G355" s="1269" t="s">
        <v>1117</v>
      </c>
      <c r="H355" s="923" t="s">
        <v>1620</v>
      </c>
      <c r="I355" s="924">
        <v>1676</v>
      </c>
      <c r="J355" s="1209">
        <v>32480</v>
      </c>
      <c r="K355" s="857"/>
    </row>
    <row r="356" spans="1:11" ht="15.75" customHeight="1">
      <c r="A356" s="909"/>
      <c r="B356" s="966" t="s">
        <v>791</v>
      </c>
      <c r="C356" s="966"/>
      <c r="D356" s="966"/>
      <c r="E356" s="1269">
        <v>4</v>
      </c>
      <c r="F356" s="1270">
        <v>153</v>
      </c>
      <c r="G356" s="1269" t="s">
        <v>1086</v>
      </c>
      <c r="H356" s="923" t="s">
        <v>1621</v>
      </c>
      <c r="I356" s="924">
        <v>1677</v>
      </c>
      <c r="J356" s="1209">
        <v>19010</v>
      </c>
      <c r="K356" s="857"/>
    </row>
    <row r="357" spans="1:11" ht="15.75" customHeight="1">
      <c r="A357" s="1076"/>
      <c r="B357" s="966" t="s">
        <v>1622</v>
      </c>
      <c r="C357" s="966"/>
      <c r="D357" s="966"/>
      <c r="E357" s="1269">
        <v>2</v>
      </c>
      <c r="F357" s="1270">
        <v>571</v>
      </c>
      <c r="G357" s="1269" t="s">
        <v>1117</v>
      </c>
      <c r="H357" s="923" t="s">
        <v>1620</v>
      </c>
      <c r="I357" s="924">
        <v>1678</v>
      </c>
      <c r="J357" s="1209">
        <v>70490</v>
      </c>
      <c r="K357" s="857"/>
    </row>
    <row r="358" spans="1:11" ht="32.25" customHeight="1">
      <c r="A358" s="1076"/>
      <c r="B358" s="966" t="s">
        <v>1623</v>
      </c>
      <c r="C358" s="966"/>
      <c r="D358" s="966"/>
      <c r="E358" s="1269">
        <v>2</v>
      </c>
      <c r="F358" s="1270">
        <v>568</v>
      </c>
      <c r="G358" s="1269" t="s">
        <v>1117</v>
      </c>
      <c r="H358" s="923" t="s">
        <v>1624</v>
      </c>
      <c r="I358" s="924">
        <v>1679</v>
      </c>
      <c r="J358" s="1209">
        <v>76830</v>
      </c>
      <c r="K358" s="857"/>
    </row>
    <row r="359" spans="1:11" ht="32.25" customHeight="1">
      <c r="A359" s="1076"/>
      <c r="B359" s="966" t="s">
        <v>1625</v>
      </c>
      <c r="C359" s="966"/>
      <c r="D359" s="966"/>
      <c r="E359" s="1269">
        <v>2</v>
      </c>
      <c r="F359" s="1270">
        <v>570</v>
      </c>
      <c r="G359" s="1269" t="s">
        <v>1117</v>
      </c>
      <c r="H359" s="923" t="s">
        <v>1626</v>
      </c>
      <c r="I359" s="924">
        <v>1680</v>
      </c>
      <c r="J359" s="1209">
        <v>85540</v>
      </c>
      <c r="K359" s="857"/>
    </row>
    <row r="360" spans="1:11" ht="15.75" customHeight="1">
      <c r="A360" s="1076"/>
      <c r="B360" s="966" t="s">
        <v>1627</v>
      </c>
      <c r="C360" s="966"/>
      <c r="D360" s="966"/>
      <c r="E360" s="1269">
        <v>2</v>
      </c>
      <c r="F360" s="1270">
        <v>577</v>
      </c>
      <c r="G360" s="1269" t="s">
        <v>1117</v>
      </c>
      <c r="H360" s="923" t="s">
        <v>1628</v>
      </c>
      <c r="I360" s="924">
        <v>1681</v>
      </c>
      <c r="J360" s="1209">
        <v>67320</v>
      </c>
      <c r="K360" s="857"/>
    </row>
    <row r="361" spans="1:11" ht="15.75" customHeight="1">
      <c r="A361" s="1076"/>
      <c r="B361" s="966" t="s">
        <v>1629</v>
      </c>
      <c r="C361" s="966"/>
      <c r="D361" s="966"/>
      <c r="E361" s="1269">
        <v>2</v>
      </c>
      <c r="F361" s="1270">
        <v>574</v>
      </c>
      <c r="G361" s="1269" t="s">
        <v>1117</v>
      </c>
      <c r="H361" s="923" t="s">
        <v>1630</v>
      </c>
      <c r="I361" s="924">
        <v>1682</v>
      </c>
      <c r="J361" s="1209">
        <v>67320</v>
      </c>
      <c r="K361" s="857"/>
    </row>
    <row r="362" spans="1:11" ht="15.75" customHeight="1">
      <c r="A362" s="1076"/>
      <c r="B362" s="966" t="s">
        <v>1631</v>
      </c>
      <c r="C362" s="966"/>
      <c r="D362" s="966"/>
      <c r="E362" s="1269">
        <v>2</v>
      </c>
      <c r="F362" s="1270">
        <v>579</v>
      </c>
      <c r="G362" s="1269" t="s">
        <v>1117</v>
      </c>
      <c r="H362" s="923" t="s">
        <v>1632</v>
      </c>
      <c r="I362" s="924">
        <v>1683</v>
      </c>
      <c r="J362" s="1209">
        <v>72710</v>
      </c>
      <c r="K362" s="857"/>
    </row>
    <row r="363" spans="1:11" ht="15.75" customHeight="1">
      <c r="A363" s="1076"/>
      <c r="B363" s="966" t="s">
        <v>1633</v>
      </c>
      <c r="C363" s="966"/>
      <c r="D363" s="966"/>
      <c r="E363" s="1269">
        <v>2</v>
      </c>
      <c r="F363" s="1270">
        <v>576</v>
      </c>
      <c r="G363" s="1269" t="s">
        <v>1117</v>
      </c>
      <c r="H363" s="923" t="s">
        <v>1634</v>
      </c>
      <c r="I363" s="924">
        <v>1684</v>
      </c>
      <c r="J363" s="1209">
        <v>72710</v>
      </c>
      <c r="K363" s="857"/>
    </row>
    <row r="364" spans="1:11" ht="15.75" customHeight="1">
      <c r="A364" s="1076"/>
      <c r="B364" s="966" t="s">
        <v>1635</v>
      </c>
      <c r="C364" s="966"/>
      <c r="D364" s="966"/>
      <c r="E364" s="1269">
        <v>2</v>
      </c>
      <c r="F364" s="1270">
        <v>573</v>
      </c>
      <c r="G364" s="1269" t="s">
        <v>1117</v>
      </c>
      <c r="H364" s="923" t="s">
        <v>1636</v>
      </c>
      <c r="I364" s="924">
        <v>1685</v>
      </c>
      <c r="J364" s="1209">
        <v>72710</v>
      </c>
      <c r="K364" s="857"/>
    </row>
    <row r="365" spans="1:11" ht="15.75" customHeight="1">
      <c r="A365" s="1076"/>
      <c r="B365" s="966" t="s">
        <v>1637</v>
      </c>
      <c r="C365" s="966"/>
      <c r="D365" s="966"/>
      <c r="E365" s="1269">
        <v>2</v>
      </c>
      <c r="F365" s="1270">
        <v>692</v>
      </c>
      <c r="G365" s="1269" t="s">
        <v>1117</v>
      </c>
      <c r="H365" s="923" t="s">
        <v>1638</v>
      </c>
      <c r="I365" s="924">
        <v>1686</v>
      </c>
      <c r="J365" s="1209">
        <v>67320</v>
      </c>
      <c r="K365" s="857"/>
    </row>
    <row r="366" spans="1:11" ht="33.75" customHeight="1">
      <c r="A366" s="1076"/>
      <c r="B366" s="966" t="s">
        <v>1639</v>
      </c>
      <c r="C366" s="966"/>
      <c r="D366" s="966"/>
      <c r="E366" s="1269">
        <v>2</v>
      </c>
      <c r="F366" s="1270">
        <v>693</v>
      </c>
      <c r="G366" s="1269" t="s">
        <v>1117</v>
      </c>
      <c r="H366" s="923" t="s">
        <v>1640</v>
      </c>
      <c r="I366" s="924">
        <v>1687</v>
      </c>
      <c r="J366" s="1209">
        <v>79050</v>
      </c>
      <c r="K366" s="857"/>
    </row>
    <row r="367" spans="1:11" ht="31.5" customHeight="1">
      <c r="A367" s="1076"/>
      <c r="B367" s="966" t="s">
        <v>1641</v>
      </c>
      <c r="C367" s="966"/>
      <c r="D367" s="966"/>
      <c r="E367" s="1269">
        <v>2</v>
      </c>
      <c r="F367" s="1270">
        <v>559</v>
      </c>
      <c r="G367" s="1269" t="s">
        <v>1117</v>
      </c>
      <c r="H367" s="923" t="s">
        <v>1642</v>
      </c>
      <c r="I367" s="924">
        <v>1688</v>
      </c>
      <c r="J367" s="1209">
        <v>76830</v>
      </c>
      <c r="K367" s="857"/>
    </row>
    <row r="368" spans="1:11" ht="31.5" customHeight="1">
      <c r="A368" s="1076"/>
      <c r="B368" s="966" t="s">
        <v>1643</v>
      </c>
      <c r="C368" s="966"/>
      <c r="D368" s="966"/>
      <c r="E368" s="1269">
        <v>2</v>
      </c>
      <c r="F368" s="1270">
        <v>560</v>
      </c>
      <c r="G368" s="1269" t="s">
        <v>1117</v>
      </c>
      <c r="H368" s="923" t="s">
        <v>1644</v>
      </c>
      <c r="I368" s="924">
        <v>1689</v>
      </c>
      <c r="J368" s="1209">
        <v>85540</v>
      </c>
      <c r="K368" s="857"/>
    </row>
    <row r="369" spans="1:11" ht="15.75" customHeight="1">
      <c r="A369" s="1076"/>
      <c r="B369" s="966" t="s">
        <v>805</v>
      </c>
      <c r="C369" s="966"/>
      <c r="D369" s="966"/>
      <c r="E369" s="1269">
        <v>2</v>
      </c>
      <c r="F369" s="1270">
        <v>505</v>
      </c>
      <c r="G369" s="1269" t="s">
        <v>1117</v>
      </c>
      <c r="H369" s="923" t="s">
        <v>1620</v>
      </c>
      <c r="I369" s="924">
        <v>1690</v>
      </c>
      <c r="J369" s="1209">
        <v>70490</v>
      </c>
      <c r="K369" s="857"/>
    </row>
    <row r="370" spans="1:11" ht="32.25" customHeight="1">
      <c r="A370" s="1076"/>
      <c r="B370" s="966" t="s">
        <v>1645</v>
      </c>
      <c r="C370" s="966"/>
      <c r="D370" s="966"/>
      <c r="E370" s="1269">
        <v>2</v>
      </c>
      <c r="F370" s="1270">
        <v>561</v>
      </c>
      <c r="G370" s="1269" t="s">
        <v>1117</v>
      </c>
      <c r="H370" s="923" t="s">
        <v>1646</v>
      </c>
      <c r="I370" s="924">
        <v>1691</v>
      </c>
      <c r="J370" s="1209">
        <v>85540</v>
      </c>
      <c r="K370" s="857"/>
    </row>
    <row r="371" spans="1:11" ht="15.75" customHeight="1">
      <c r="A371" s="1076"/>
      <c r="B371" s="966" t="s">
        <v>804</v>
      </c>
      <c r="C371" s="966"/>
      <c r="D371" s="966"/>
      <c r="E371" s="1269">
        <v>2</v>
      </c>
      <c r="F371" s="1270">
        <v>662</v>
      </c>
      <c r="G371" s="1269" t="s">
        <v>1117</v>
      </c>
      <c r="H371" s="923" t="s">
        <v>1647</v>
      </c>
      <c r="I371" s="924">
        <v>1692</v>
      </c>
      <c r="J371" s="1209">
        <v>67320</v>
      </c>
      <c r="K371" s="857"/>
    </row>
    <row r="372" spans="1:11" ht="33" customHeight="1">
      <c r="A372" s="1076"/>
      <c r="B372" s="966" t="s">
        <v>806</v>
      </c>
      <c r="C372" s="966"/>
      <c r="D372" s="966"/>
      <c r="E372" s="1269">
        <v>2</v>
      </c>
      <c r="F372" s="1270">
        <v>503</v>
      </c>
      <c r="G372" s="1269" t="s">
        <v>1117</v>
      </c>
      <c r="H372" s="923" t="s">
        <v>1648</v>
      </c>
      <c r="I372" s="924">
        <v>1693</v>
      </c>
      <c r="J372" s="1209">
        <v>64950</v>
      </c>
      <c r="K372" s="857"/>
    </row>
    <row r="373" spans="1:11" ht="33" customHeight="1">
      <c r="A373" s="1076"/>
      <c r="B373" s="966" t="s">
        <v>807</v>
      </c>
      <c r="C373" s="966"/>
      <c r="D373" s="966"/>
      <c r="E373" s="1269">
        <v>2</v>
      </c>
      <c r="F373" s="1270">
        <v>500</v>
      </c>
      <c r="G373" s="1269" t="s">
        <v>1117</v>
      </c>
      <c r="H373" s="923" t="s">
        <v>1648</v>
      </c>
      <c r="I373" s="924">
        <v>1694</v>
      </c>
      <c r="J373" s="1209">
        <v>64950</v>
      </c>
      <c r="K373" s="857"/>
    </row>
    <row r="374" spans="1:11" ht="33" customHeight="1">
      <c r="A374" s="1076"/>
      <c r="B374" s="966" t="s">
        <v>1649</v>
      </c>
      <c r="C374" s="966"/>
      <c r="D374" s="966"/>
      <c r="E374" s="1269">
        <v>2</v>
      </c>
      <c r="F374" s="1270">
        <v>563</v>
      </c>
      <c r="G374" s="1269" t="s">
        <v>1117</v>
      </c>
      <c r="H374" s="923" t="s">
        <v>1646</v>
      </c>
      <c r="I374" s="924">
        <v>1695</v>
      </c>
      <c r="J374" s="1209">
        <v>73820</v>
      </c>
      <c r="K374" s="857"/>
    </row>
    <row r="375" spans="1:11" ht="15.75" customHeight="1">
      <c r="A375" s="1076"/>
      <c r="B375" s="966" t="s">
        <v>817</v>
      </c>
      <c r="C375" s="966"/>
      <c r="D375" s="966"/>
      <c r="E375" s="1269">
        <v>2</v>
      </c>
      <c r="F375" s="1270">
        <v>461</v>
      </c>
      <c r="G375" s="1269" t="s">
        <v>1117</v>
      </c>
      <c r="H375" s="923" t="s">
        <v>1650</v>
      </c>
      <c r="I375" s="924">
        <v>1696</v>
      </c>
      <c r="J375" s="1209">
        <v>73820</v>
      </c>
      <c r="K375" s="857"/>
    </row>
    <row r="376" spans="1:11" ht="33" customHeight="1">
      <c r="A376" s="1076"/>
      <c r="B376" s="966" t="s">
        <v>818</v>
      </c>
      <c r="C376" s="966"/>
      <c r="D376" s="966"/>
      <c r="E376" s="1269">
        <v>2</v>
      </c>
      <c r="F376" s="1270">
        <v>504</v>
      </c>
      <c r="G376" s="1269" t="s">
        <v>1117</v>
      </c>
      <c r="H376" s="923" t="s">
        <v>1648</v>
      </c>
      <c r="I376" s="924">
        <v>1697</v>
      </c>
      <c r="J376" s="1209">
        <v>64950</v>
      </c>
      <c r="K376" s="857"/>
    </row>
    <row r="377" spans="1:11" ht="19.5" customHeight="1">
      <c r="A377" s="1076"/>
      <c r="B377" s="966" t="s">
        <v>814</v>
      </c>
      <c r="C377" s="966"/>
      <c r="D377" s="966"/>
      <c r="E377" s="1269">
        <v>2</v>
      </c>
      <c r="F377" s="1270">
        <v>472</v>
      </c>
      <c r="G377" s="1269" t="s">
        <v>1117</v>
      </c>
      <c r="H377" s="923" t="s">
        <v>1648</v>
      </c>
      <c r="I377" s="924">
        <v>1698</v>
      </c>
      <c r="J377" s="1209">
        <v>64950</v>
      </c>
      <c r="K377" s="857"/>
    </row>
    <row r="378" spans="1:11" ht="19.5" customHeight="1">
      <c r="A378" s="1076"/>
      <c r="B378" s="966" t="s">
        <v>815</v>
      </c>
      <c r="C378" s="966"/>
      <c r="D378" s="966"/>
      <c r="E378" s="1269">
        <v>2</v>
      </c>
      <c r="F378" s="1270">
        <v>473</v>
      </c>
      <c r="G378" s="1269" t="s">
        <v>1117</v>
      </c>
      <c r="H378" s="923" t="s">
        <v>1648</v>
      </c>
      <c r="I378" s="924">
        <v>1699</v>
      </c>
      <c r="J378" s="1209">
        <v>64950</v>
      </c>
      <c r="K378" s="857"/>
    </row>
    <row r="379" spans="1:11" ht="19.5" customHeight="1">
      <c r="A379" s="1076"/>
      <c r="B379" s="966" t="s">
        <v>816</v>
      </c>
      <c r="C379" s="966"/>
      <c r="D379" s="966"/>
      <c r="E379" s="1269">
        <v>2</v>
      </c>
      <c r="F379" s="1270">
        <v>464</v>
      </c>
      <c r="G379" s="1269" t="s">
        <v>1117</v>
      </c>
      <c r="H379" s="923" t="s">
        <v>1648</v>
      </c>
      <c r="I379" s="924">
        <v>1700</v>
      </c>
      <c r="J379" s="1209">
        <v>64950</v>
      </c>
      <c r="K379" s="857"/>
    </row>
    <row r="380" spans="1:11" ht="15.75" customHeight="1">
      <c r="A380" s="1076"/>
      <c r="B380" s="966" t="s">
        <v>820</v>
      </c>
      <c r="C380" s="966"/>
      <c r="D380" s="966"/>
      <c r="E380" s="1269">
        <v>2</v>
      </c>
      <c r="F380" s="1270">
        <v>501</v>
      </c>
      <c r="G380" s="1269" t="s">
        <v>1117</v>
      </c>
      <c r="H380" s="923" t="s">
        <v>1632</v>
      </c>
      <c r="I380" s="924">
        <v>1701</v>
      </c>
      <c r="J380" s="1209">
        <v>67320</v>
      </c>
      <c r="K380" s="857"/>
    </row>
    <row r="381" spans="1:11" ht="15.75" customHeight="1">
      <c r="A381" s="1076"/>
      <c r="B381" s="966" t="s">
        <v>812</v>
      </c>
      <c r="C381" s="966"/>
      <c r="D381" s="966"/>
      <c r="E381" s="1269">
        <v>2</v>
      </c>
      <c r="F381" s="1270">
        <v>462</v>
      </c>
      <c r="G381" s="1269" t="s">
        <v>1117</v>
      </c>
      <c r="H381" s="923" t="s">
        <v>1620</v>
      </c>
      <c r="I381" s="924">
        <v>1702</v>
      </c>
      <c r="J381" s="1209">
        <v>70490</v>
      </c>
      <c r="K381" s="857"/>
    </row>
    <row r="382" spans="1:11" ht="34.5" customHeight="1">
      <c r="A382" s="1076"/>
      <c r="B382" s="966" t="s">
        <v>1651</v>
      </c>
      <c r="C382" s="966"/>
      <c r="D382" s="966"/>
      <c r="E382" s="1269">
        <v>2</v>
      </c>
      <c r="F382" s="1270">
        <v>580</v>
      </c>
      <c r="G382" s="1269" t="s">
        <v>1117</v>
      </c>
      <c r="H382" s="923" t="s">
        <v>1652</v>
      </c>
      <c r="I382" s="924">
        <v>1703</v>
      </c>
      <c r="J382" s="1209">
        <v>87440</v>
      </c>
      <c r="K382" s="857"/>
    </row>
    <row r="383" spans="1:11" ht="15.75" customHeight="1">
      <c r="A383" s="1076"/>
      <c r="B383" s="966" t="s">
        <v>826</v>
      </c>
      <c r="C383" s="966"/>
      <c r="D383" s="966"/>
      <c r="E383" s="1269">
        <v>4</v>
      </c>
      <c r="F383" s="1270" t="s">
        <v>827</v>
      </c>
      <c r="G383" s="1269" t="s">
        <v>1086</v>
      </c>
      <c r="H383" s="923" t="s">
        <v>1653</v>
      </c>
      <c r="I383" s="924">
        <v>1704</v>
      </c>
      <c r="J383" s="1209">
        <v>13150</v>
      </c>
      <c r="K383" s="857"/>
    </row>
    <row r="384" spans="1:11" ht="15.75" customHeight="1">
      <c r="A384" s="1076"/>
      <c r="B384" s="966" t="s">
        <v>803</v>
      </c>
      <c r="C384" s="966"/>
      <c r="D384" s="966"/>
      <c r="E384" s="1269">
        <v>2</v>
      </c>
      <c r="F384" s="1270">
        <v>161</v>
      </c>
      <c r="G384" s="1269" t="s">
        <v>1117</v>
      </c>
      <c r="H384" s="923" t="s">
        <v>1648</v>
      </c>
      <c r="I384" s="924">
        <v>1705</v>
      </c>
      <c r="J384" s="1209">
        <v>61140</v>
      </c>
      <c r="K384" s="857"/>
    </row>
    <row r="385" spans="1:11" ht="15.75" customHeight="1">
      <c r="A385" s="1076"/>
      <c r="B385" s="966" t="s">
        <v>822</v>
      </c>
      <c r="C385" s="966"/>
      <c r="D385" s="966"/>
      <c r="E385" s="1269">
        <v>2</v>
      </c>
      <c r="F385" s="1270">
        <v>507</v>
      </c>
      <c r="G385" s="1269" t="s">
        <v>1117</v>
      </c>
      <c r="H385" s="923" t="s">
        <v>1650</v>
      </c>
      <c r="I385" s="924">
        <v>1706</v>
      </c>
      <c r="J385" s="1209">
        <v>53220</v>
      </c>
      <c r="K385" s="857"/>
    </row>
    <row r="386" spans="1:11" ht="15.75" customHeight="1">
      <c r="A386" s="909"/>
      <c r="B386" s="966" t="s">
        <v>771</v>
      </c>
      <c r="C386" s="966"/>
      <c r="D386" s="966"/>
      <c r="E386" s="1269">
        <v>5</v>
      </c>
      <c r="F386" s="1270" t="s">
        <v>772</v>
      </c>
      <c r="G386" s="1269" t="s">
        <v>1263</v>
      </c>
      <c r="H386" s="923" t="s">
        <v>1275</v>
      </c>
      <c r="I386" s="924">
        <v>1707</v>
      </c>
      <c r="J386" s="1209">
        <v>15050</v>
      </c>
      <c r="K386" s="857"/>
    </row>
    <row r="387" spans="1:11" ht="15.75" customHeight="1">
      <c r="A387" s="909"/>
      <c r="B387" s="966" t="s">
        <v>773</v>
      </c>
      <c r="C387" s="966"/>
      <c r="D387" s="966"/>
      <c r="E387" s="1269">
        <v>2</v>
      </c>
      <c r="F387" s="1270">
        <v>466</v>
      </c>
      <c r="G387" s="1269" t="s">
        <v>1117</v>
      </c>
      <c r="H387" s="923" t="s">
        <v>1648</v>
      </c>
      <c r="I387" s="924">
        <v>1708</v>
      </c>
      <c r="J387" s="1209">
        <v>27720</v>
      </c>
      <c r="K387" s="857"/>
    </row>
    <row r="388" spans="1:11" ht="15.75" customHeight="1">
      <c r="A388" s="909"/>
      <c r="B388" s="966" t="s">
        <v>1654</v>
      </c>
      <c r="C388" s="966"/>
      <c r="D388" s="966"/>
      <c r="E388" s="1269">
        <v>3</v>
      </c>
      <c r="F388" s="1270" t="s">
        <v>775</v>
      </c>
      <c r="G388" s="1269" t="s">
        <v>1089</v>
      </c>
      <c r="H388" s="923" t="s">
        <v>1655</v>
      </c>
      <c r="I388" s="924">
        <v>1709</v>
      </c>
      <c r="J388" s="1209">
        <v>47520</v>
      </c>
      <c r="K388" s="857"/>
    </row>
    <row r="389" spans="1:11" ht="15.75" customHeight="1">
      <c r="A389" s="909"/>
      <c r="B389" s="966" t="s">
        <v>777</v>
      </c>
      <c r="C389" s="966"/>
      <c r="D389" s="966"/>
      <c r="E389" s="1269">
        <v>3</v>
      </c>
      <c r="F389" s="1270">
        <v>465</v>
      </c>
      <c r="G389" s="1269" t="s">
        <v>1089</v>
      </c>
      <c r="H389" s="923" t="s">
        <v>1656</v>
      </c>
      <c r="I389" s="924">
        <v>1710</v>
      </c>
      <c r="J389" s="1209">
        <v>47520</v>
      </c>
      <c r="K389" s="857"/>
    </row>
    <row r="390" spans="1:11" ht="15.75" customHeight="1">
      <c r="A390" s="909"/>
      <c r="B390" s="966" t="s">
        <v>779</v>
      </c>
      <c r="C390" s="966"/>
      <c r="D390" s="966"/>
      <c r="E390" s="1269">
        <v>3</v>
      </c>
      <c r="F390" s="1270" t="s">
        <v>778</v>
      </c>
      <c r="G390" s="1269" t="s">
        <v>1089</v>
      </c>
      <c r="H390" s="923" t="s">
        <v>1657</v>
      </c>
      <c r="I390" s="924">
        <v>1711</v>
      </c>
      <c r="J390" s="1209">
        <v>47520</v>
      </c>
      <c r="K390" s="857"/>
    </row>
    <row r="391" spans="1:11" ht="15.75" customHeight="1">
      <c r="A391" s="909"/>
      <c r="B391" s="966" t="s">
        <v>782</v>
      </c>
      <c r="C391" s="966"/>
      <c r="D391" s="966"/>
      <c r="E391" s="1269">
        <v>3</v>
      </c>
      <c r="F391" s="1270" t="s">
        <v>781</v>
      </c>
      <c r="G391" s="1269" t="s">
        <v>1089</v>
      </c>
      <c r="H391" s="923" t="s">
        <v>1208</v>
      </c>
      <c r="I391" s="924">
        <v>1713</v>
      </c>
      <c r="J391" s="1209">
        <v>47520</v>
      </c>
      <c r="K391" s="857"/>
    </row>
    <row r="392" spans="1:11" ht="15.75" customHeight="1">
      <c r="A392" s="909"/>
      <c r="B392" s="966" t="s">
        <v>785</v>
      </c>
      <c r="C392" s="966"/>
      <c r="D392" s="966"/>
      <c r="E392" s="1269">
        <v>6</v>
      </c>
      <c r="F392" s="1270">
        <v>225</v>
      </c>
      <c r="G392" s="1269" t="s">
        <v>1248</v>
      </c>
      <c r="H392" s="923" t="s">
        <v>1658</v>
      </c>
      <c r="I392" s="924">
        <v>1714</v>
      </c>
      <c r="J392" s="1209">
        <v>9510</v>
      </c>
      <c r="K392" s="857"/>
    </row>
    <row r="393" spans="1:11" ht="15.75" customHeight="1">
      <c r="A393" s="909"/>
      <c r="B393" s="966" t="s">
        <v>1659</v>
      </c>
      <c r="C393" s="966"/>
      <c r="D393" s="966"/>
      <c r="E393" s="1269">
        <v>6</v>
      </c>
      <c r="F393" s="1270">
        <v>226</v>
      </c>
      <c r="G393" s="1269" t="s">
        <v>1248</v>
      </c>
      <c r="H393" s="923" t="s">
        <v>1660</v>
      </c>
      <c r="I393" s="924">
        <v>1715</v>
      </c>
      <c r="J393" s="1209">
        <v>9510</v>
      </c>
      <c r="K393" s="857"/>
    </row>
    <row r="394" spans="1:11" ht="15.75" customHeight="1">
      <c r="A394" s="1076"/>
      <c r="B394" s="966" t="s">
        <v>829</v>
      </c>
      <c r="C394" s="966"/>
      <c r="D394" s="966"/>
      <c r="E394" s="1269">
        <v>5</v>
      </c>
      <c r="F394" s="1270">
        <v>544</v>
      </c>
      <c r="G394" s="1269" t="s">
        <v>1263</v>
      </c>
      <c r="H394" s="923" t="s">
        <v>1661</v>
      </c>
      <c r="I394" s="924">
        <v>1716</v>
      </c>
      <c r="J394" s="1209">
        <v>21860</v>
      </c>
      <c r="K394" s="857"/>
    </row>
    <row r="395" spans="1:11" ht="15.75" customHeight="1">
      <c r="A395" s="1076"/>
      <c r="B395" s="966" t="s">
        <v>831</v>
      </c>
      <c r="C395" s="966"/>
      <c r="D395" s="966"/>
      <c r="E395" s="1269">
        <v>7</v>
      </c>
      <c r="F395" s="1270">
        <v>546</v>
      </c>
      <c r="G395" s="1269" t="s">
        <v>1246</v>
      </c>
      <c r="H395" s="923" t="s">
        <v>1662</v>
      </c>
      <c r="I395" s="924">
        <v>1717</v>
      </c>
      <c r="J395" s="1209">
        <v>7800</v>
      </c>
      <c r="K395" s="857"/>
    </row>
    <row r="396" spans="1:11" ht="33.75" customHeight="1">
      <c r="A396" s="1076"/>
      <c r="B396" s="966" t="s">
        <v>1663</v>
      </c>
      <c r="C396" s="966"/>
      <c r="D396" s="966"/>
      <c r="E396" s="1269">
        <v>7</v>
      </c>
      <c r="F396" s="1270">
        <v>547</v>
      </c>
      <c r="G396" s="1269" t="s">
        <v>1246</v>
      </c>
      <c r="H396" s="923" t="s">
        <v>1662</v>
      </c>
      <c r="I396" s="924">
        <v>1718</v>
      </c>
      <c r="J396" s="1209">
        <v>11090</v>
      </c>
      <c r="K396" s="857"/>
    </row>
    <row r="397" spans="1:11" ht="15.75" customHeight="1">
      <c r="A397" s="1076"/>
      <c r="B397" s="966" t="s">
        <v>1664</v>
      </c>
      <c r="C397" s="966"/>
      <c r="D397" s="966"/>
      <c r="E397" s="1269">
        <v>7</v>
      </c>
      <c r="F397" s="1270">
        <v>549</v>
      </c>
      <c r="G397" s="1269" t="s">
        <v>1246</v>
      </c>
      <c r="H397" s="923" t="s">
        <v>1665</v>
      </c>
      <c r="I397" s="924">
        <v>1719</v>
      </c>
      <c r="J397" s="1209">
        <f>59040-5840</f>
        <v>53200</v>
      </c>
      <c r="K397" s="857"/>
    </row>
    <row r="398" spans="1:11" ht="15.75" customHeight="1">
      <c r="A398" s="1076"/>
      <c r="B398" s="966" t="s">
        <v>1666</v>
      </c>
      <c r="C398" s="966"/>
      <c r="D398" s="966"/>
      <c r="E398" s="967">
        <v>7</v>
      </c>
      <c r="F398" s="968" t="s">
        <v>1667</v>
      </c>
      <c r="G398" s="967" t="s">
        <v>1246</v>
      </c>
      <c r="H398" s="830" t="s">
        <v>1668</v>
      </c>
      <c r="I398" s="831">
        <v>1721</v>
      </c>
      <c r="J398" s="1209">
        <f>83160-13860-13300</f>
        <v>56000</v>
      </c>
      <c r="K398" s="857"/>
    </row>
    <row r="399" spans="1:11" ht="15.75" customHeight="1">
      <c r="A399" s="1076"/>
      <c r="B399" s="966" t="s">
        <v>1669</v>
      </c>
      <c r="C399" s="966"/>
      <c r="D399" s="966"/>
      <c r="E399" s="974">
        <v>7</v>
      </c>
      <c r="F399" s="975" t="s">
        <v>1670</v>
      </c>
      <c r="G399" s="974" t="s">
        <v>1246</v>
      </c>
      <c r="H399" s="851" t="s">
        <v>1671</v>
      </c>
      <c r="I399" s="852">
        <v>1722</v>
      </c>
      <c r="J399" s="1209">
        <f>68640-11440</f>
        <v>57200</v>
      </c>
      <c r="K399" s="857"/>
    </row>
    <row r="400" spans="1:11" ht="15.75" customHeight="1">
      <c r="A400" s="1076"/>
      <c r="B400" s="954" t="s">
        <v>1672</v>
      </c>
      <c r="C400" s="954"/>
      <c r="D400" s="954"/>
      <c r="E400" s="1272">
        <v>2</v>
      </c>
      <c r="F400" s="1273">
        <v>582</v>
      </c>
      <c r="G400" s="1272" t="s">
        <v>1117</v>
      </c>
      <c r="H400" s="929" t="s">
        <v>1673</v>
      </c>
      <c r="I400" s="930">
        <v>1720</v>
      </c>
      <c r="J400" s="1210">
        <v>25500</v>
      </c>
      <c r="K400" s="857"/>
    </row>
    <row r="401" spans="1:11" s="918" customFormat="1" ht="25.5" customHeight="1">
      <c r="A401" s="909" t="s">
        <v>1674</v>
      </c>
      <c r="B401" s="1203"/>
      <c r="C401" s="1204"/>
      <c r="D401" s="1205"/>
      <c r="E401" s="1100"/>
      <c r="F401" s="1101"/>
      <c r="G401" s="1100"/>
      <c r="H401" s="1102"/>
      <c r="I401" s="1103"/>
      <c r="J401" s="857"/>
      <c r="K401" s="857"/>
    </row>
    <row r="402" spans="1:11" s="918" customFormat="1" ht="21.75" customHeight="1">
      <c r="A402" s="1093" t="s">
        <v>835</v>
      </c>
      <c r="B402" s="1203"/>
      <c r="C402" s="1204"/>
      <c r="D402" s="1205"/>
      <c r="E402" s="1100"/>
      <c r="F402" s="1101"/>
      <c r="G402" s="1100"/>
      <c r="H402" s="1102"/>
      <c r="I402" s="1103"/>
      <c r="J402" s="857"/>
      <c r="K402" s="857"/>
    </row>
    <row r="403" spans="1:11" ht="36.75" customHeight="1">
      <c r="A403" s="909"/>
      <c r="B403" s="1104" t="s">
        <v>835</v>
      </c>
      <c r="C403" s="1104"/>
      <c r="D403" s="1104"/>
      <c r="E403" s="1105">
        <v>7</v>
      </c>
      <c r="F403" s="1106">
        <v>108</v>
      </c>
      <c r="G403" s="1105" t="s">
        <v>1246</v>
      </c>
      <c r="H403" s="1107" t="s">
        <v>1675</v>
      </c>
      <c r="I403" s="1108">
        <v>1731</v>
      </c>
      <c r="J403" s="1257">
        <v>540</v>
      </c>
      <c r="K403" s="857"/>
    </row>
    <row r="404" spans="1:11" s="918" customFormat="1" ht="21" customHeight="1">
      <c r="A404" s="1093" t="s">
        <v>839</v>
      </c>
      <c r="B404" s="1203"/>
      <c r="C404" s="1204"/>
      <c r="D404" s="1205"/>
      <c r="E404" s="1100"/>
      <c r="F404" s="1101"/>
      <c r="G404" s="1100"/>
      <c r="H404" s="1102"/>
      <c r="I404" s="1103"/>
      <c r="J404" s="857"/>
      <c r="K404" s="857"/>
    </row>
    <row r="405" spans="1:11" ht="20.25" customHeight="1">
      <c r="A405" s="909"/>
      <c r="B405" s="1104" t="s">
        <v>839</v>
      </c>
      <c r="C405" s="1104"/>
      <c r="D405" s="1104"/>
      <c r="E405" s="1105">
        <v>5</v>
      </c>
      <c r="F405" s="1106">
        <v>107</v>
      </c>
      <c r="G405" s="1105" t="s">
        <v>1263</v>
      </c>
      <c r="H405" s="1107" t="s">
        <v>1275</v>
      </c>
      <c r="I405" s="1108">
        <v>1732</v>
      </c>
      <c r="J405" s="1257">
        <v>4620</v>
      </c>
      <c r="K405" s="857"/>
    </row>
    <row r="406" spans="1:11" s="918" customFormat="1" ht="25.5" customHeight="1">
      <c r="A406" s="909" t="s">
        <v>1676</v>
      </c>
      <c r="B406" s="1203"/>
      <c r="C406" s="1204"/>
      <c r="D406" s="1204"/>
      <c r="E406" s="1100"/>
      <c r="F406" s="1101"/>
      <c r="G406" s="1100"/>
      <c r="H406" s="1102"/>
      <c r="I406" s="1103"/>
      <c r="J406" s="857"/>
      <c r="K406" s="857"/>
    </row>
    <row r="407" spans="1:11" s="918" customFormat="1" ht="24" customHeight="1">
      <c r="A407" s="1093" t="s">
        <v>842</v>
      </c>
      <c r="B407" s="1203"/>
      <c r="C407" s="1204"/>
      <c r="D407" s="1204"/>
      <c r="E407" s="1100"/>
      <c r="F407" s="1101"/>
      <c r="G407" s="1100"/>
      <c r="H407" s="1102"/>
      <c r="I407" s="1103"/>
      <c r="J407" s="857"/>
      <c r="K407" s="857"/>
    </row>
    <row r="408" spans="1:11" ht="22.5" customHeight="1">
      <c r="A408" s="909"/>
      <c r="B408" s="1115" t="s">
        <v>842</v>
      </c>
      <c r="C408" s="1115"/>
      <c r="D408" s="1115"/>
      <c r="E408" s="1078">
        <v>4</v>
      </c>
      <c r="F408" s="1079">
        <v>842</v>
      </c>
      <c r="G408" s="1078" t="s">
        <v>1086</v>
      </c>
      <c r="H408" s="916" t="s">
        <v>1677</v>
      </c>
      <c r="I408" s="917">
        <v>1741</v>
      </c>
      <c r="J408" s="1207">
        <v>10560</v>
      </c>
      <c r="K408" s="857"/>
    </row>
    <row r="409" spans="1:11" ht="34.5" customHeight="1">
      <c r="A409" s="909"/>
      <c r="B409" s="954" t="s">
        <v>1678</v>
      </c>
      <c r="C409" s="954"/>
      <c r="D409" s="954"/>
      <c r="E409" s="955">
        <v>4</v>
      </c>
      <c r="F409" s="956" t="s">
        <v>1679</v>
      </c>
      <c r="G409" s="955" t="s">
        <v>1086</v>
      </c>
      <c r="H409" s="839" t="s">
        <v>1680</v>
      </c>
      <c r="I409" s="840">
        <v>1763</v>
      </c>
      <c r="J409" s="1210">
        <v>42000</v>
      </c>
      <c r="K409" s="857"/>
    </row>
    <row r="410" spans="1:11" s="918" customFormat="1" ht="21" customHeight="1">
      <c r="A410" s="1093" t="s">
        <v>844</v>
      </c>
      <c r="B410" s="1203"/>
      <c r="C410" s="1204"/>
      <c r="D410" s="1204"/>
      <c r="E410" s="1100"/>
      <c r="F410" s="1101"/>
      <c r="G410" s="1100"/>
      <c r="H410" s="1102"/>
      <c r="I410" s="1103"/>
      <c r="J410" s="857"/>
      <c r="K410" s="857"/>
    </row>
    <row r="411" spans="1:11" ht="15.75" customHeight="1">
      <c r="A411" s="909"/>
      <c r="B411" s="1104" t="s">
        <v>1681</v>
      </c>
      <c r="C411" s="1104"/>
      <c r="D411" s="1104"/>
      <c r="E411" s="1105">
        <v>2</v>
      </c>
      <c r="F411" s="1106">
        <v>847</v>
      </c>
      <c r="G411" s="1105" t="s">
        <v>1117</v>
      </c>
      <c r="H411" s="1107" t="s">
        <v>1682</v>
      </c>
      <c r="I411" s="1108">
        <v>1743</v>
      </c>
      <c r="J411" s="1257">
        <v>26400</v>
      </c>
      <c r="K411" s="857"/>
    </row>
    <row r="412" spans="1:11" s="918" customFormat="1" ht="21" customHeight="1">
      <c r="A412" s="1093" t="s">
        <v>1683</v>
      </c>
      <c r="B412" s="1203"/>
      <c r="C412" s="1204"/>
      <c r="D412" s="1204"/>
      <c r="E412" s="1100"/>
      <c r="F412" s="1101"/>
      <c r="G412" s="1100"/>
      <c r="H412" s="1102"/>
      <c r="I412" s="1103"/>
      <c r="J412" s="857"/>
      <c r="K412" s="857"/>
    </row>
    <row r="413" spans="1:11" ht="15.75" customHeight="1">
      <c r="A413" s="909"/>
      <c r="B413" s="910" t="s">
        <v>1683</v>
      </c>
      <c r="C413" s="1362" t="s">
        <v>1684</v>
      </c>
      <c r="D413" s="1362"/>
      <c r="E413" s="1078">
        <v>7</v>
      </c>
      <c r="F413" s="1079">
        <v>143</v>
      </c>
      <c r="G413" s="1078" t="s">
        <v>1246</v>
      </c>
      <c r="H413" s="916" t="s">
        <v>1685</v>
      </c>
      <c r="I413" s="917">
        <v>1744</v>
      </c>
      <c r="J413" s="1207">
        <v>5940</v>
      </c>
      <c r="K413" s="857"/>
    </row>
    <row r="414" spans="1:11" ht="15.75" customHeight="1">
      <c r="A414" s="909"/>
      <c r="B414" s="910"/>
      <c r="C414" s="1208" t="s">
        <v>1686</v>
      </c>
      <c r="D414" s="1208"/>
      <c r="E414" s="1272">
        <v>5</v>
      </c>
      <c r="F414" s="1273">
        <v>217</v>
      </c>
      <c r="G414" s="1272" t="s">
        <v>1263</v>
      </c>
      <c r="H414" s="929" t="s">
        <v>1687</v>
      </c>
      <c r="I414" s="930">
        <v>1745</v>
      </c>
      <c r="J414" s="1210">
        <v>10800</v>
      </c>
      <c r="K414" s="857"/>
    </row>
    <row r="415" spans="1:11" ht="34.5" customHeight="1">
      <c r="A415" s="909"/>
      <c r="B415" s="1090" t="s">
        <v>1688</v>
      </c>
      <c r="C415" s="1090"/>
      <c r="D415" s="1090"/>
      <c r="E415" s="1078">
        <v>5</v>
      </c>
      <c r="F415" s="1079" t="s">
        <v>1689</v>
      </c>
      <c r="G415" s="1078">
        <v>275</v>
      </c>
      <c r="H415" s="916" t="s">
        <v>1690</v>
      </c>
      <c r="I415" s="917">
        <v>1832</v>
      </c>
      <c r="J415" s="1207">
        <v>2500</v>
      </c>
      <c r="K415" s="857"/>
    </row>
    <row r="416" spans="1:11" s="918" customFormat="1" ht="21" customHeight="1">
      <c r="A416" s="1093" t="s">
        <v>1691</v>
      </c>
      <c r="B416" s="1203"/>
      <c r="C416" s="1363"/>
      <c r="D416" s="1363"/>
      <c r="E416" s="1100"/>
      <c r="F416" s="1101"/>
      <c r="G416" s="1100"/>
      <c r="H416" s="1102"/>
      <c r="I416" s="1103"/>
      <c r="J416" s="857"/>
      <c r="K416" s="857"/>
    </row>
    <row r="417" spans="1:11" ht="23.25" customHeight="1">
      <c r="A417" s="909"/>
      <c r="B417" s="910" t="s">
        <v>1692</v>
      </c>
      <c r="C417" s="1362" t="s">
        <v>1693</v>
      </c>
      <c r="D417" s="1362"/>
      <c r="E417" s="1078">
        <v>7</v>
      </c>
      <c r="F417" s="1079">
        <v>222</v>
      </c>
      <c r="G417" s="1078" t="s">
        <v>1246</v>
      </c>
      <c r="H417" s="916" t="s">
        <v>1694</v>
      </c>
      <c r="I417" s="917">
        <v>1746</v>
      </c>
      <c r="J417" s="1207">
        <v>5940</v>
      </c>
      <c r="K417" s="857"/>
    </row>
    <row r="418" spans="1:11" ht="26.25" customHeight="1">
      <c r="A418" s="909"/>
      <c r="B418" s="910"/>
      <c r="C418" s="1208" t="s">
        <v>1695</v>
      </c>
      <c r="D418" s="1208"/>
      <c r="E418" s="1272">
        <v>5</v>
      </c>
      <c r="F418" s="1273">
        <v>223</v>
      </c>
      <c r="G418" s="1272" t="s">
        <v>1263</v>
      </c>
      <c r="H418" s="929" t="s">
        <v>1275</v>
      </c>
      <c r="I418" s="930">
        <v>1747</v>
      </c>
      <c r="J418" s="1210">
        <v>10800</v>
      </c>
      <c r="K418" s="857"/>
    </row>
    <row r="419" spans="1:11" ht="26.25" customHeight="1">
      <c r="A419" s="909"/>
      <c r="B419" s="1364" t="s">
        <v>1696</v>
      </c>
      <c r="C419" s="1364"/>
      <c r="D419" s="1364"/>
      <c r="E419" s="936"/>
      <c r="F419" s="937"/>
      <c r="G419" s="936"/>
      <c r="H419" s="867"/>
      <c r="I419" s="868"/>
      <c r="J419" s="1365"/>
      <c r="K419" s="1366"/>
    </row>
    <row r="420" spans="1:11" ht="31.5" customHeight="1">
      <c r="A420" s="909"/>
      <c r="B420" s="816" t="s">
        <v>1697</v>
      </c>
      <c r="C420" s="816"/>
      <c r="D420" s="816"/>
      <c r="E420" s="936">
        <v>2</v>
      </c>
      <c r="F420" s="937" t="s">
        <v>1698</v>
      </c>
      <c r="G420" s="936" t="s">
        <v>1117</v>
      </c>
      <c r="H420" s="867" t="s">
        <v>1699</v>
      </c>
      <c r="I420" s="868">
        <v>1748</v>
      </c>
      <c r="J420" s="1257">
        <v>18000</v>
      </c>
      <c r="K420" s="857"/>
    </row>
    <row r="421" spans="1:11" ht="25.5" customHeight="1">
      <c r="A421" s="1093" t="s">
        <v>963</v>
      </c>
      <c r="B421" s="810"/>
      <c r="C421" s="810"/>
      <c r="D421" s="810"/>
      <c r="E421" s="988"/>
      <c r="F421" s="989"/>
      <c r="G421" s="988"/>
      <c r="H421" s="814"/>
      <c r="I421" s="815"/>
      <c r="J421" s="857"/>
      <c r="K421" s="857"/>
    </row>
    <row r="422" spans="1:11" ht="45" customHeight="1">
      <c r="A422" s="909"/>
      <c r="B422" s="1094" t="s">
        <v>1700</v>
      </c>
      <c r="C422" s="1094"/>
      <c r="D422" s="1094"/>
      <c r="E422" s="964">
        <v>4</v>
      </c>
      <c r="F422" s="888" t="s">
        <v>1701</v>
      </c>
      <c r="G422" s="964" t="s">
        <v>1086</v>
      </c>
      <c r="H422" s="821" t="s">
        <v>1702</v>
      </c>
      <c r="I422" s="822">
        <v>1951</v>
      </c>
      <c r="J422" s="1207">
        <v>30000</v>
      </c>
      <c r="K422" s="857"/>
    </row>
    <row r="423" spans="1:11" ht="31.5" customHeight="1">
      <c r="A423" s="909"/>
      <c r="B423" s="971" t="s">
        <v>1703</v>
      </c>
      <c r="C423" s="971"/>
      <c r="D423" s="971"/>
      <c r="E423" s="955">
        <v>4</v>
      </c>
      <c r="F423" s="956" t="s">
        <v>1704</v>
      </c>
      <c r="G423" s="955" t="s">
        <v>1086</v>
      </c>
      <c r="H423" s="839" t="s">
        <v>1705</v>
      </c>
      <c r="I423" s="840">
        <v>1952</v>
      </c>
      <c r="J423" s="1210">
        <v>18000</v>
      </c>
      <c r="K423" s="857"/>
    </row>
    <row r="424" spans="1:11" s="918" customFormat="1" ht="25.5" customHeight="1">
      <c r="A424" s="909" t="s">
        <v>1706</v>
      </c>
      <c r="B424" s="1203"/>
      <c r="C424" s="1204"/>
      <c r="D424" s="1204"/>
      <c r="E424" s="1100"/>
      <c r="F424" s="1101"/>
      <c r="G424" s="1100"/>
      <c r="H424" s="1102"/>
      <c r="I424" s="1103"/>
      <c r="J424" s="857"/>
      <c r="K424" s="857"/>
    </row>
    <row r="425" spans="1:11" s="918" customFormat="1" ht="21" customHeight="1">
      <c r="A425" s="1093" t="s">
        <v>858</v>
      </c>
      <c r="B425" s="1203"/>
      <c r="C425" s="1204"/>
      <c r="D425" s="1204"/>
      <c r="E425" s="1100"/>
      <c r="F425" s="1101"/>
      <c r="G425" s="1100"/>
      <c r="H425" s="1102"/>
      <c r="I425" s="1103"/>
      <c r="J425" s="857"/>
      <c r="K425" s="857"/>
    </row>
    <row r="426" spans="1:11" ht="15.75" customHeight="1">
      <c r="A426" s="909"/>
      <c r="B426" s="1115" t="s">
        <v>860</v>
      </c>
      <c r="C426" s="1115"/>
      <c r="D426" s="1115"/>
      <c r="E426" s="1078">
        <v>5</v>
      </c>
      <c r="F426" s="1079" t="s">
        <v>859</v>
      </c>
      <c r="G426" s="1078" t="s">
        <v>1263</v>
      </c>
      <c r="H426" s="916" t="s">
        <v>1707</v>
      </c>
      <c r="I426" s="917">
        <v>1751</v>
      </c>
      <c r="J426" s="1207">
        <v>7920</v>
      </c>
      <c r="K426" s="857"/>
    </row>
    <row r="427" spans="1:11" ht="15.75" customHeight="1">
      <c r="A427" s="909"/>
      <c r="B427" s="1271" t="s">
        <v>863</v>
      </c>
      <c r="C427" s="1271"/>
      <c r="D427" s="1271"/>
      <c r="E427" s="1272">
        <v>5</v>
      </c>
      <c r="F427" s="1273" t="s">
        <v>862</v>
      </c>
      <c r="G427" s="1272" t="s">
        <v>1263</v>
      </c>
      <c r="H427" s="929" t="s">
        <v>1708</v>
      </c>
      <c r="I427" s="930">
        <v>1751</v>
      </c>
      <c r="J427" s="1210">
        <v>7920</v>
      </c>
      <c r="K427" s="857"/>
    </row>
    <row r="428" spans="1:11" s="918" customFormat="1" ht="21" customHeight="1">
      <c r="A428" s="1093" t="s">
        <v>864</v>
      </c>
      <c r="B428" s="1367"/>
      <c r="C428" s="1368"/>
      <c r="D428" s="1368"/>
      <c r="E428" s="1226"/>
      <c r="F428" s="1227"/>
      <c r="G428" s="1226"/>
      <c r="H428" s="1228"/>
      <c r="I428" s="1229"/>
      <c r="J428" s="1230"/>
      <c r="K428" s="857"/>
    </row>
    <row r="429" spans="1:11" ht="29.25" customHeight="1">
      <c r="A429" s="909"/>
      <c r="B429" s="963" t="s">
        <v>864</v>
      </c>
      <c r="C429" s="963"/>
      <c r="D429" s="963"/>
      <c r="E429" s="964">
        <v>4</v>
      </c>
      <c r="F429" s="888">
        <v>163</v>
      </c>
      <c r="G429" s="964" t="s">
        <v>1086</v>
      </c>
      <c r="H429" s="821" t="s">
        <v>1709</v>
      </c>
      <c r="I429" s="822">
        <v>1754</v>
      </c>
      <c r="J429" s="1207">
        <v>42000</v>
      </c>
      <c r="K429" s="857"/>
    </row>
    <row r="430" spans="1:11" ht="31.5" customHeight="1">
      <c r="A430" s="909"/>
      <c r="B430" s="1271" t="s">
        <v>866</v>
      </c>
      <c r="C430" s="1271"/>
      <c r="D430" s="1271"/>
      <c r="E430" s="1272">
        <v>4</v>
      </c>
      <c r="F430" s="1273">
        <v>235</v>
      </c>
      <c r="G430" s="1272" t="s">
        <v>1086</v>
      </c>
      <c r="H430" s="929" t="s">
        <v>1710</v>
      </c>
      <c r="I430" s="930">
        <v>1752</v>
      </c>
      <c r="J430" s="1210">
        <v>13200</v>
      </c>
      <c r="K430" s="857"/>
    </row>
    <row r="431" spans="1:11" s="918" customFormat="1" ht="21" customHeight="1">
      <c r="A431" s="1093" t="s">
        <v>867</v>
      </c>
      <c r="B431" s="1367"/>
      <c r="C431" s="1368"/>
      <c r="D431" s="1368"/>
      <c r="E431" s="1226"/>
      <c r="F431" s="1227"/>
      <c r="G431" s="1226"/>
      <c r="H431" s="1228"/>
      <c r="I431" s="1229"/>
      <c r="J431" s="1230"/>
      <c r="K431" s="857"/>
    </row>
    <row r="432" spans="1:11" ht="33" customHeight="1">
      <c r="A432" s="909"/>
      <c r="B432" s="1115" t="s">
        <v>1711</v>
      </c>
      <c r="C432" s="1115"/>
      <c r="D432" s="1115"/>
      <c r="E432" s="1078">
        <v>4</v>
      </c>
      <c r="F432" s="1079">
        <v>288</v>
      </c>
      <c r="G432" s="1078" t="s">
        <v>1086</v>
      </c>
      <c r="H432" s="916" t="s">
        <v>1236</v>
      </c>
      <c r="I432" s="917">
        <v>1753</v>
      </c>
      <c r="J432" s="1207">
        <v>13200</v>
      </c>
      <c r="K432" s="857"/>
    </row>
    <row r="433" spans="1:11" ht="33" customHeight="1">
      <c r="A433" s="909"/>
      <c r="B433" s="1271" t="s">
        <v>1712</v>
      </c>
      <c r="C433" s="1271"/>
      <c r="D433" s="1271"/>
      <c r="E433" s="1272">
        <v>4</v>
      </c>
      <c r="F433" s="1273">
        <v>289</v>
      </c>
      <c r="G433" s="1272" t="s">
        <v>1086</v>
      </c>
      <c r="H433" s="929" t="s">
        <v>1236</v>
      </c>
      <c r="I433" s="930">
        <v>1753</v>
      </c>
      <c r="J433" s="1210">
        <v>13200</v>
      </c>
      <c r="K433" s="857"/>
    </row>
    <row r="434" spans="1:11" s="918" customFormat="1" ht="25.5" customHeight="1">
      <c r="A434" s="909" t="s">
        <v>1713</v>
      </c>
      <c r="B434" s="1203"/>
      <c r="C434" s="1204"/>
      <c r="D434" s="1204"/>
      <c r="E434" s="1100"/>
      <c r="F434" s="1101"/>
      <c r="G434" s="1100"/>
      <c r="H434" s="1102"/>
      <c r="I434" s="1103"/>
      <c r="J434" s="857"/>
      <c r="K434" s="857"/>
    </row>
    <row r="435" spans="1:11" s="918" customFormat="1" ht="21" customHeight="1">
      <c r="A435" s="1093" t="s">
        <v>871</v>
      </c>
      <c r="B435" s="1203"/>
      <c r="C435" s="1204"/>
      <c r="D435" s="1204"/>
      <c r="E435" s="1100"/>
      <c r="F435" s="1101"/>
      <c r="G435" s="1100"/>
      <c r="H435" s="1102"/>
      <c r="I435" s="1103"/>
      <c r="J435" s="857"/>
      <c r="K435" s="857"/>
    </row>
    <row r="436" spans="1:11" ht="15.75" customHeight="1">
      <c r="A436" s="909"/>
      <c r="B436" s="963" t="s">
        <v>874</v>
      </c>
      <c r="C436" s="963"/>
      <c r="D436" s="963"/>
      <c r="E436" s="1078">
        <v>5</v>
      </c>
      <c r="F436" s="1079" t="s">
        <v>873</v>
      </c>
      <c r="G436" s="1078" t="s">
        <v>1263</v>
      </c>
      <c r="H436" s="916" t="s">
        <v>1714</v>
      </c>
      <c r="I436" s="917">
        <v>1761</v>
      </c>
      <c r="J436" s="1207">
        <f aca="true" t="shared" si="2" ref="J436:J438">13200+2800</f>
        <v>16000</v>
      </c>
      <c r="K436" s="857"/>
    </row>
    <row r="437" spans="1:11" ht="15.75" customHeight="1">
      <c r="A437" s="909"/>
      <c r="B437" s="895" t="s">
        <v>876</v>
      </c>
      <c r="C437" s="895"/>
      <c r="D437" s="895"/>
      <c r="E437" s="1269">
        <v>5</v>
      </c>
      <c r="F437" s="1270">
        <v>444</v>
      </c>
      <c r="G437" s="1269" t="s">
        <v>1263</v>
      </c>
      <c r="H437" s="923" t="s">
        <v>1714</v>
      </c>
      <c r="I437" s="924">
        <v>1761</v>
      </c>
      <c r="J437" s="1209">
        <f t="shared" si="2"/>
        <v>16000</v>
      </c>
      <c r="K437" s="857"/>
    </row>
    <row r="438" spans="1:11" ht="32.25" customHeight="1">
      <c r="A438" s="909"/>
      <c r="B438" s="895" t="s">
        <v>877</v>
      </c>
      <c r="C438" s="895"/>
      <c r="D438" s="895"/>
      <c r="E438" s="1269">
        <v>5</v>
      </c>
      <c r="F438" s="1270">
        <v>445</v>
      </c>
      <c r="G438" s="1269" t="s">
        <v>1263</v>
      </c>
      <c r="H438" s="923" t="s">
        <v>1714</v>
      </c>
      <c r="I438" s="924">
        <v>1761</v>
      </c>
      <c r="J438" s="1209">
        <f t="shared" si="2"/>
        <v>16000</v>
      </c>
      <c r="K438" s="857"/>
    </row>
    <row r="439" spans="1:11" ht="15.75" customHeight="1">
      <c r="A439" s="909"/>
      <c r="B439" s="895" t="s">
        <v>1715</v>
      </c>
      <c r="C439" s="895"/>
      <c r="D439" s="895"/>
      <c r="E439" s="967">
        <v>5</v>
      </c>
      <c r="F439" s="968" t="s">
        <v>1716</v>
      </c>
      <c r="G439" s="967" t="s">
        <v>1263</v>
      </c>
      <c r="H439" s="830" t="s">
        <v>1717</v>
      </c>
      <c r="I439" s="831">
        <v>1762</v>
      </c>
      <c r="J439" s="1209">
        <v>9240</v>
      </c>
      <c r="K439" s="857"/>
    </row>
    <row r="440" spans="1:11" ht="15.75" customHeight="1">
      <c r="A440" s="909"/>
      <c r="B440" s="895" t="s">
        <v>1718</v>
      </c>
      <c r="C440" s="895"/>
      <c r="D440" s="895"/>
      <c r="E440" s="967">
        <v>5</v>
      </c>
      <c r="F440" s="968" t="s">
        <v>1719</v>
      </c>
      <c r="G440" s="967" t="s">
        <v>1263</v>
      </c>
      <c r="H440" s="830" t="s">
        <v>1717</v>
      </c>
      <c r="I440" s="831">
        <v>1764</v>
      </c>
      <c r="J440" s="1209">
        <v>30000</v>
      </c>
      <c r="K440" s="857"/>
    </row>
    <row r="441" spans="1:11" ht="31.5" customHeight="1">
      <c r="A441" s="909"/>
      <c r="B441" s="895" t="s">
        <v>1720</v>
      </c>
      <c r="C441" s="895"/>
      <c r="D441" s="895"/>
      <c r="E441" s="967">
        <v>5</v>
      </c>
      <c r="F441" s="968" t="s">
        <v>1721</v>
      </c>
      <c r="G441" s="967" t="s">
        <v>1263</v>
      </c>
      <c r="H441" s="830" t="s">
        <v>1717</v>
      </c>
      <c r="I441" s="831">
        <v>1765</v>
      </c>
      <c r="J441" s="1209">
        <v>18000</v>
      </c>
      <c r="K441" s="857"/>
    </row>
    <row r="442" spans="1:11" ht="15.75" customHeight="1">
      <c r="A442" s="909"/>
      <c r="B442" s="1097" t="s">
        <v>1722</v>
      </c>
      <c r="C442" s="1097"/>
      <c r="D442" s="1097"/>
      <c r="E442" s="967">
        <v>5</v>
      </c>
      <c r="F442" s="968" t="s">
        <v>1723</v>
      </c>
      <c r="G442" s="967" t="s">
        <v>1263</v>
      </c>
      <c r="H442" s="830" t="s">
        <v>1724</v>
      </c>
      <c r="I442" s="831">
        <v>1767</v>
      </c>
      <c r="J442" s="1209">
        <v>8000</v>
      </c>
      <c r="K442" s="857"/>
    </row>
    <row r="443" spans="1:11" ht="15.75" customHeight="1">
      <c r="A443" s="909"/>
      <c r="B443" s="1097" t="s">
        <v>1725</v>
      </c>
      <c r="C443" s="1097"/>
      <c r="D443" s="1097"/>
      <c r="E443" s="967">
        <v>5</v>
      </c>
      <c r="F443" s="968" t="s">
        <v>1726</v>
      </c>
      <c r="G443" s="967" t="s">
        <v>1263</v>
      </c>
      <c r="H443" s="830" t="s">
        <v>1727</v>
      </c>
      <c r="I443" s="831">
        <v>1760</v>
      </c>
      <c r="J443" s="1209">
        <v>8000</v>
      </c>
      <c r="K443" s="857"/>
    </row>
    <row r="444" spans="1:11" ht="15.75" customHeight="1">
      <c r="A444" s="909"/>
      <c r="B444" s="1098" t="s">
        <v>1728</v>
      </c>
      <c r="C444" s="1098"/>
      <c r="D444" s="1098"/>
      <c r="E444" s="967">
        <v>5</v>
      </c>
      <c r="F444" s="968" t="s">
        <v>1729</v>
      </c>
      <c r="G444" s="967" t="s">
        <v>1263</v>
      </c>
      <c r="H444" s="830" t="s">
        <v>1730</v>
      </c>
      <c r="I444" s="831">
        <v>1766</v>
      </c>
      <c r="J444" s="1209">
        <v>8000</v>
      </c>
      <c r="K444" s="857"/>
    </row>
    <row r="445" spans="1:11" ht="15.75" customHeight="1">
      <c r="A445" s="909"/>
      <c r="B445" s="1098" t="s">
        <v>1731</v>
      </c>
      <c r="C445" s="1098"/>
      <c r="D445" s="1098"/>
      <c r="E445" s="967">
        <v>5</v>
      </c>
      <c r="F445" s="968" t="s">
        <v>1732</v>
      </c>
      <c r="G445" s="967" t="s">
        <v>1263</v>
      </c>
      <c r="H445" s="830" t="s">
        <v>1733</v>
      </c>
      <c r="I445" s="831">
        <v>1769</v>
      </c>
      <c r="J445" s="1209">
        <v>8000</v>
      </c>
      <c r="K445" s="857"/>
    </row>
    <row r="446" spans="1:11" ht="15.75" customHeight="1">
      <c r="A446" s="909"/>
      <c r="B446" s="1098" t="s">
        <v>1734</v>
      </c>
      <c r="C446" s="1098"/>
      <c r="D446" s="1098"/>
      <c r="E446" s="967">
        <v>5</v>
      </c>
      <c r="F446" s="968" t="s">
        <v>1735</v>
      </c>
      <c r="G446" s="967" t="s">
        <v>1263</v>
      </c>
      <c r="H446" s="830" t="s">
        <v>1736</v>
      </c>
      <c r="I446" s="831">
        <v>1772</v>
      </c>
      <c r="J446" s="1209">
        <v>8000</v>
      </c>
      <c r="K446" s="857"/>
    </row>
    <row r="447" spans="1:11" ht="15.75" customHeight="1">
      <c r="A447" s="909"/>
      <c r="B447" s="1099" t="s">
        <v>1737</v>
      </c>
      <c r="C447" s="1099"/>
      <c r="D447" s="1099"/>
      <c r="E447" s="967">
        <v>5</v>
      </c>
      <c r="F447" s="956" t="s">
        <v>1738</v>
      </c>
      <c r="G447" s="967" t="s">
        <v>1263</v>
      </c>
      <c r="H447" s="830" t="s">
        <v>1739</v>
      </c>
      <c r="I447" s="840">
        <v>1780</v>
      </c>
      <c r="J447" s="1209">
        <v>8000</v>
      </c>
      <c r="K447" s="857"/>
    </row>
    <row r="448" spans="1:11" s="918" customFormat="1" ht="25.5" customHeight="1">
      <c r="A448" s="909" t="s">
        <v>1740</v>
      </c>
      <c r="B448" s="1203"/>
      <c r="C448" s="1204"/>
      <c r="D448" s="1204"/>
      <c r="E448" s="1100"/>
      <c r="F448" s="1101"/>
      <c r="G448" s="1100"/>
      <c r="H448" s="1102"/>
      <c r="I448" s="1103"/>
      <c r="J448" s="857"/>
      <c r="K448" s="857"/>
    </row>
    <row r="449" spans="1:11" s="918" customFormat="1" ht="15.75">
      <c r="A449" s="1093" t="s">
        <v>1741</v>
      </c>
      <c r="B449" s="1203"/>
      <c r="C449" s="1204"/>
      <c r="D449" s="1204"/>
      <c r="E449" s="1100"/>
      <c r="F449" s="1101"/>
      <c r="G449" s="1100"/>
      <c r="H449" s="1102"/>
      <c r="I449" s="1103"/>
      <c r="J449" s="857"/>
      <c r="K449" s="857"/>
    </row>
    <row r="450" spans="1:11" s="918" customFormat="1" ht="25.5" customHeight="1">
      <c r="A450" s="909"/>
      <c r="B450" s="1104" t="s">
        <v>1741</v>
      </c>
      <c r="C450" s="1104"/>
      <c r="D450" s="1104"/>
      <c r="E450" s="1105">
        <v>7</v>
      </c>
      <c r="F450" s="1106" t="s">
        <v>1742</v>
      </c>
      <c r="G450" s="1105" t="s">
        <v>1246</v>
      </c>
      <c r="H450" s="1107" t="s">
        <v>1743</v>
      </c>
      <c r="I450" s="1108">
        <v>1813</v>
      </c>
      <c r="J450" s="1257">
        <v>4800</v>
      </c>
      <c r="K450" s="857"/>
    </row>
    <row r="451" spans="1:11" s="918" customFormat="1" ht="21" customHeight="1">
      <c r="A451" s="1093" t="s">
        <v>1744</v>
      </c>
      <c r="B451" s="1203"/>
      <c r="C451" s="1204"/>
      <c r="D451" s="1204"/>
      <c r="E451" s="1100"/>
      <c r="F451" s="1101"/>
      <c r="G451" s="1100"/>
      <c r="H451" s="1102"/>
      <c r="I451" s="1103"/>
      <c r="J451" s="857"/>
      <c r="K451" s="857"/>
    </row>
    <row r="452" spans="1:11" s="918" customFormat="1" ht="15.75" customHeight="1">
      <c r="A452" s="909"/>
      <c r="B452" s="1104" t="s">
        <v>1745</v>
      </c>
      <c r="C452" s="1104"/>
      <c r="D452" s="1104"/>
      <c r="E452" s="1105">
        <v>6</v>
      </c>
      <c r="F452" s="1106">
        <v>333</v>
      </c>
      <c r="G452" s="1105" t="s">
        <v>1248</v>
      </c>
      <c r="H452" s="1107" t="s">
        <v>1746</v>
      </c>
      <c r="I452" s="1108">
        <v>1770</v>
      </c>
      <c r="J452" s="1257">
        <v>11880</v>
      </c>
      <c r="K452" s="857"/>
    </row>
    <row r="453" spans="1:11" s="918" customFormat="1" ht="21" customHeight="1">
      <c r="A453" s="1093" t="s">
        <v>879</v>
      </c>
      <c r="B453" s="1223"/>
      <c r="C453" s="1368"/>
      <c r="D453" s="1368"/>
      <c r="E453" s="1226"/>
      <c r="F453" s="1227"/>
      <c r="G453" s="1226"/>
      <c r="H453" s="1228"/>
      <c r="I453" s="1229"/>
      <c r="J453" s="1230"/>
      <c r="K453" s="857"/>
    </row>
    <row r="454" spans="1:11" s="918" customFormat="1" ht="15.75" customHeight="1">
      <c r="A454" s="909"/>
      <c r="B454" s="1115" t="s">
        <v>883</v>
      </c>
      <c r="C454" s="1115"/>
      <c r="D454" s="1115"/>
      <c r="E454" s="1078">
        <v>7</v>
      </c>
      <c r="F454" s="1079">
        <v>305</v>
      </c>
      <c r="G454" s="1078" t="s">
        <v>1246</v>
      </c>
      <c r="H454" s="916" t="s">
        <v>1747</v>
      </c>
      <c r="I454" s="917">
        <v>1771</v>
      </c>
      <c r="J454" s="1207">
        <v>7920</v>
      </c>
      <c r="K454" s="857"/>
    </row>
    <row r="455" spans="1:11" s="918" customFormat="1" ht="15.75" customHeight="1">
      <c r="A455" s="909"/>
      <c r="B455" s="1268" t="s">
        <v>885</v>
      </c>
      <c r="C455" s="1268"/>
      <c r="D455" s="1268"/>
      <c r="E455" s="1269">
        <v>6</v>
      </c>
      <c r="F455" s="1270">
        <v>321</v>
      </c>
      <c r="G455" s="1269" t="s">
        <v>1248</v>
      </c>
      <c r="H455" s="923" t="s">
        <v>1748</v>
      </c>
      <c r="I455" s="924">
        <v>1771</v>
      </c>
      <c r="J455" s="1209">
        <v>7920</v>
      </c>
      <c r="K455" s="857"/>
    </row>
    <row r="456" spans="1:11" s="918" customFormat="1" ht="15.75" customHeight="1">
      <c r="A456" s="909"/>
      <c r="B456" s="1268" t="s">
        <v>887</v>
      </c>
      <c r="C456" s="1268"/>
      <c r="D456" s="1268"/>
      <c r="E456" s="1269">
        <v>7</v>
      </c>
      <c r="F456" s="1270">
        <v>339</v>
      </c>
      <c r="G456" s="1269" t="s">
        <v>1246</v>
      </c>
      <c r="H456" s="923" t="s">
        <v>1749</v>
      </c>
      <c r="I456" s="924">
        <v>1771</v>
      </c>
      <c r="J456" s="1209">
        <v>7920</v>
      </c>
      <c r="K456" s="857"/>
    </row>
    <row r="457" spans="1:11" s="918" customFormat="1" ht="15.75" customHeight="1">
      <c r="A457" s="909"/>
      <c r="B457" s="1268" t="s">
        <v>888</v>
      </c>
      <c r="C457" s="1268"/>
      <c r="D457" s="1268"/>
      <c r="E457" s="1269">
        <v>7</v>
      </c>
      <c r="F457" s="1270">
        <v>318</v>
      </c>
      <c r="G457" s="1269" t="s">
        <v>1246</v>
      </c>
      <c r="H457" s="923" t="s">
        <v>1750</v>
      </c>
      <c r="I457" s="924">
        <v>1771</v>
      </c>
      <c r="J457" s="1209">
        <v>7920</v>
      </c>
      <c r="K457" s="857"/>
    </row>
    <row r="458" spans="1:11" s="918" customFormat="1" ht="15.75" customHeight="1">
      <c r="A458" s="909"/>
      <c r="B458" s="1271" t="s">
        <v>1751</v>
      </c>
      <c r="C458" s="1271"/>
      <c r="D458" s="1271"/>
      <c r="E458" s="1272">
        <v>7</v>
      </c>
      <c r="F458" s="1273">
        <v>312</v>
      </c>
      <c r="G458" s="1272" t="s">
        <v>1246</v>
      </c>
      <c r="H458" s="929" t="s">
        <v>1752</v>
      </c>
      <c r="I458" s="930">
        <v>1771</v>
      </c>
      <c r="J458" s="1210">
        <v>7920</v>
      </c>
      <c r="K458" s="857"/>
    </row>
    <row r="459" spans="1:11" s="918" customFormat="1" ht="21" customHeight="1">
      <c r="A459" s="1093" t="s">
        <v>891</v>
      </c>
      <c r="B459" s="1203"/>
      <c r="C459" s="1204"/>
      <c r="D459" s="1204"/>
      <c r="E459" s="1100"/>
      <c r="F459" s="1101"/>
      <c r="G459" s="1100"/>
      <c r="H459" s="1102"/>
      <c r="I459" s="1103"/>
      <c r="J459" s="857"/>
      <c r="K459" s="857"/>
    </row>
    <row r="460" spans="1:11" ht="15.75" customHeight="1">
      <c r="A460" s="909"/>
      <c r="B460" s="1104" t="s">
        <v>891</v>
      </c>
      <c r="C460" s="1104"/>
      <c r="D460" s="1369" t="s">
        <v>1753</v>
      </c>
      <c r="E460" s="1078">
        <v>4</v>
      </c>
      <c r="F460" s="1079">
        <v>310</v>
      </c>
      <c r="G460" s="1078" t="s">
        <v>1086</v>
      </c>
      <c r="H460" s="916" t="s">
        <v>1754</v>
      </c>
      <c r="I460" s="917">
        <v>1781</v>
      </c>
      <c r="J460" s="1207">
        <v>13200</v>
      </c>
      <c r="K460" s="857"/>
    </row>
    <row r="461" spans="1:11" ht="15.75" customHeight="1">
      <c r="A461" s="909"/>
      <c r="B461" s="1104"/>
      <c r="C461" s="1104"/>
      <c r="D461" s="1370" t="s">
        <v>1755</v>
      </c>
      <c r="E461" s="1269">
        <v>5</v>
      </c>
      <c r="F461" s="1270">
        <v>365</v>
      </c>
      <c r="G461" s="1269" t="s">
        <v>1263</v>
      </c>
      <c r="H461" s="923" t="s">
        <v>1756</v>
      </c>
      <c r="I461" s="924">
        <v>1782</v>
      </c>
      <c r="J461" s="1209">
        <v>7920</v>
      </c>
      <c r="K461" s="857"/>
    </row>
    <row r="462" spans="1:11" ht="15.75" customHeight="1">
      <c r="A462" s="909"/>
      <c r="B462" s="1104"/>
      <c r="C462" s="1104"/>
      <c r="D462" s="1371" t="s">
        <v>1757</v>
      </c>
      <c r="E462" s="1269">
        <v>5</v>
      </c>
      <c r="F462" s="1270">
        <v>367</v>
      </c>
      <c r="G462" s="1269" t="s">
        <v>1263</v>
      </c>
      <c r="H462" s="923" t="s">
        <v>1756</v>
      </c>
      <c r="I462" s="924">
        <v>1783</v>
      </c>
      <c r="J462" s="1209">
        <v>7920</v>
      </c>
      <c r="K462" s="857"/>
    </row>
    <row r="463" spans="1:11" ht="15.75" customHeight="1">
      <c r="A463" s="909"/>
      <c r="B463" s="1104"/>
      <c r="C463" s="1104"/>
      <c r="D463" s="1372" t="s">
        <v>1758</v>
      </c>
      <c r="E463" s="1272">
        <v>5</v>
      </c>
      <c r="F463" s="1273">
        <v>369</v>
      </c>
      <c r="G463" s="1272" t="s">
        <v>1263</v>
      </c>
      <c r="H463" s="929" t="s">
        <v>1756</v>
      </c>
      <c r="I463" s="930">
        <v>1784</v>
      </c>
      <c r="J463" s="1210">
        <v>5940</v>
      </c>
      <c r="K463" s="857"/>
    </row>
    <row r="464" spans="1:11" s="918" customFormat="1" ht="24.75" customHeight="1">
      <c r="A464" s="1093" t="s">
        <v>901</v>
      </c>
      <c r="B464" s="1203"/>
      <c r="C464" s="1204"/>
      <c r="D464" s="1204"/>
      <c r="E464" s="1100"/>
      <c r="F464" s="1101"/>
      <c r="G464" s="1100"/>
      <c r="H464" s="1102"/>
      <c r="I464" s="1103"/>
      <c r="J464" s="857"/>
      <c r="K464" s="857"/>
    </row>
    <row r="465" spans="1:11" ht="15.75" customHeight="1">
      <c r="A465" s="909"/>
      <c r="B465" s="1115" t="s">
        <v>1759</v>
      </c>
      <c r="C465" s="1115"/>
      <c r="D465" s="1115"/>
      <c r="E465" s="1078">
        <v>4</v>
      </c>
      <c r="F465" s="1079">
        <v>331</v>
      </c>
      <c r="G465" s="1078" t="s">
        <v>1086</v>
      </c>
      <c r="H465" s="916" t="s">
        <v>1410</v>
      </c>
      <c r="I465" s="917">
        <v>1791</v>
      </c>
      <c r="J465" s="1209">
        <v>10560</v>
      </c>
      <c r="K465" s="857"/>
    </row>
    <row r="466" spans="1:11" ht="15.75" customHeight="1">
      <c r="A466" s="909"/>
      <c r="B466" s="1271" t="s">
        <v>904</v>
      </c>
      <c r="C466" s="1271"/>
      <c r="D466" s="1271"/>
      <c r="E466" s="1272">
        <v>5</v>
      </c>
      <c r="F466" s="1273">
        <v>306</v>
      </c>
      <c r="G466" s="1272" t="s">
        <v>1263</v>
      </c>
      <c r="H466" s="929" t="s">
        <v>1760</v>
      </c>
      <c r="I466" s="930">
        <v>1792</v>
      </c>
      <c r="J466" s="1209">
        <v>11880</v>
      </c>
      <c r="K466" s="857"/>
    </row>
    <row r="467" spans="1:11" s="918" customFormat="1" ht="24.75" customHeight="1">
      <c r="A467" s="1093" t="s">
        <v>906</v>
      </c>
      <c r="B467" s="1367"/>
      <c r="C467" s="1368"/>
      <c r="D467" s="1368"/>
      <c r="E467" s="1226"/>
      <c r="F467" s="1227"/>
      <c r="G467" s="1226"/>
      <c r="H467" s="1228"/>
      <c r="I467" s="1229"/>
      <c r="J467" s="1230"/>
      <c r="K467" s="857"/>
    </row>
    <row r="468" spans="1:11" ht="15.75" customHeight="1">
      <c r="A468" s="909"/>
      <c r="B468" s="1104" t="s">
        <v>906</v>
      </c>
      <c r="C468" s="1104"/>
      <c r="D468" s="1104"/>
      <c r="E468" s="1105">
        <v>5</v>
      </c>
      <c r="F468" s="1106">
        <v>332</v>
      </c>
      <c r="G468" s="1105" t="s">
        <v>1263</v>
      </c>
      <c r="H468" s="1107" t="s">
        <v>1761</v>
      </c>
      <c r="I468" s="1108">
        <v>1793</v>
      </c>
      <c r="J468" s="1209">
        <v>13860</v>
      </c>
      <c r="K468" s="857"/>
    </row>
    <row r="469" spans="1:11" s="918" customFormat="1" ht="24.75" customHeight="1">
      <c r="A469" s="1093" t="s">
        <v>1762</v>
      </c>
      <c r="B469" s="1223"/>
      <c r="C469" s="1368"/>
      <c r="D469" s="1368"/>
      <c r="E469" s="1373"/>
      <c r="F469" s="1374"/>
      <c r="G469" s="1373"/>
      <c r="H469" s="1228"/>
      <c r="I469" s="1229"/>
      <c r="J469" s="1230"/>
      <c r="K469" s="857"/>
    </row>
    <row r="470" spans="1:11" ht="15.75" customHeight="1">
      <c r="A470" s="909"/>
      <c r="B470" s="1104" t="s">
        <v>913</v>
      </c>
      <c r="C470" s="1104"/>
      <c r="D470" s="1104"/>
      <c r="E470" s="1105">
        <v>5</v>
      </c>
      <c r="F470" s="1106">
        <v>309</v>
      </c>
      <c r="G470" s="1105" t="s">
        <v>1263</v>
      </c>
      <c r="H470" s="1107" t="s">
        <v>1763</v>
      </c>
      <c r="I470" s="1108">
        <v>1794</v>
      </c>
      <c r="J470" s="1209">
        <v>11880</v>
      </c>
      <c r="K470" s="857"/>
    </row>
    <row r="471" spans="1:11" s="918" customFormat="1" ht="24.75" customHeight="1">
      <c r="A471" s="1093" t="s">
        <v>922</v>
      </c>
      <c r="B471" s="1367"/>
      <c r="C471" s="1368"/>
      <c r="D471" s="1368"/>
      <c r="E471" s="1226"/>
      <c r="F471" s="1227"/>
      <c r="G471" s="1226"/>
      <c r="H471" s="1228"/>
      <c r="I471" s="1229"/>
      <c r="J471" s="1230"/>
      <c r="K471" s="857"/>
    </row>
    <row r="472" spans="2:11" ht="15.75" customHeight="1">
      <c r="B472" s="1104" t="s">
        <v>922</v>
      </c>
      <c r="C472" s="1104"/>
      <c r="D472" s="1104"/>
      <c r="E472" s="1105">
        <v>5</v>
      </c>
      <c r="F472" s="1106">
        <v>350</v>
      </c>
      <c r="G472" s="1105" t="s">
        <v>1263</v>
      </c>
      <c r="H472" s="1107" t="s">
        <v>1764</v>
      </c>
      <c r="I472" s="1108">
        <v>1795</v>
      </c>
      <c r="J472" s="1209">
        <v>13200</v>
      </c>
      <c r="K472" s="857"/>
    </row>
    <row r="473" spans="1:11" s="918" customFormat="1" ht="24.75" customHeight="1">
      <c r="A473" s="1093" t="s">
        <v>908</v>
      </c>
      <c r="B473" s="1367"/>
      <c r="C473" s="1368"/>
      <c r="D473" s="1368"/>
      <c r="E473" s="1226"/>
      <c r="F473" s="1227"/>
      <c r="G473" s="1226"/>
      <c r="H473" s="1228"/>
      <c r="I473" s="1229"/>
      <c r="J473" s="1230"/>
      <c r="K473" s="857"/>
    </row>
    <row r="474" spans="1:11" ht="15.75" customHeight="1">
      <c r="A474" s="909"/>
      <c r="B474" s="1115" t="s">
        <v>909</v>
      </c>
      <c r="C474" s="1115"/>
      <c r="D474" s="1115"/>
      <c r="E474" s="1078">
        <v>5</v>
      </c>
      <c r="F474" s="1079">
        <v>308</v>
      </c>
      <c r="G474" s="1078" t="s">
        <v>1263</v>
      </c>
      <c r="H474" s="916" t="s">
        <v>1765</v>
      </c>
      <c r="I474" s="917">
        <v>1796</v>
      </c>
      <c r="J474" s="1209">
        <v>10560</v>
      </c>
      <c r="K474" s="857"/>
    </row>
    <row r="475" spans="1:11" ht="15.75" customHeight="1">
      <c r="A475" s="909"/>
      <c r="B475" s="1268" t="s">
        <v>911</v>
      </c>
      <c r="C475" s="1268"/>
      <c r="D475" s="1268"/>
      <c r="E475" s="1269">
        <v>5</v>
      </c>
      <c r="F475" s="1270">
        <v>307</v>
      </c>
      <c r="G475" s="1269" t="s">
        <v>1263</v>
      </c>
      <c r="H475" s="923" t="s">
        <v>1766</v>
      </c>
      <c r="I475" s="924">
        <v>1797</v>
      </c>
      <c r="J475" s="1209">
        <v>9240</v>
      </c>
      <c r="K475" s="857"/>
    </row>
    <row r="476" spans="1:11" ht="33" customHeight="1">
      <c r="A476" s="909"/>
      <c r="B476" s="1268" t="s">
        <v>1767</v>
      </c>
      <c r="C476" s="1268"/>
      <c r="D476" s="1375" t="s">
        <v>1755</v>
      </c>
      <c r="E476" s="1269">
        <v>6</v>
      </c>
      <c r="F476" s="1270">
        <v>300</v>
      </c>
      <c r="G476" s="1269" t="s">
        <v>1248</v>
      </c>
      <c r="H476" s="923" t="s">
        <v>1768</v>
      </c>
      <c r="I476" s="924">
        <v>1798</v>
      </c>
      <c r="J476" s="1209">
        <v>7920</v>
      </c>
      <c r="K476" s="857"/>
    </row>
    <row r="477" spans="1:11" ht="15.75" customHeight="1">
      <c r="A477" s="909"/>
      <c r="B477" s="1271" t="s">
        <v>1769</v>
      </c>
      <c r="C477" s="1271"/>
      <c r="D477" s="1271"/>
      <c r="E477" s="1272">
        <v>5</v>
      </c>
      <c r="F477" s="1273">
        <v>374</v>
      </c>
      <c r="G477" s="1272" t="s">
        <v>1263</v>
      </c>
      <c r="H477" s="929" t="s">
        <v>1770</v>
      </c>
      <c r="I477" s="930">
        <v>1799</v>
      </c>
      <c r="J477" s="1209">
        <v>7920</v>
      </c>
      <c r="K477" s="857"/>
    </row>
    <row r="478" spans="1:11" s="918" customFormat="1" ht="21" customHeight="1">
      <c r="A478" s="1093" t="s">
        <v>1771</v>
      </c>
      <c r="B478" s="1367"/>
      <c r="C478" s="1368"/>
      <c r="D478" s="1368"/>
      <c r="E478" s="1226"/>
      <c r="F478" s="1227"/>
      <c r="G478" s="1226"/>
      <c r="H478" s="1228"/>
      <c r="I478" s="1229"/>
      <c r="J478" s="1230"/>
      <c r="K478" s="857"/>
    </row>
    <row r="479" spans="1:11" ht="15.75" customHeight="1">
      <c r="A479" s="909"/>
      <c r="B479" s="1104" t="s">
        <v>915</v>
      </c>
      <c r="C479" s="1104"/>
      <c r="D479" s="1104"/>
      <c r="E479" s="1105">
        <v>6</v>
      </c>
      <c r="F479" s="1106">
        <v>311</v>
      </c>
      <c r="G479" s="1105" t="s">
        <v>1248</v>
      </c>
      <c r="H479" s="1107" t="s">
        <v>1772</v>
      </c>
      <c r="I479" s="1108">
        <v>1800</v>
      </c>
      <c r="J479" s="1209">
        <v>7920</v>
      </c>
      <c r="K479" s="857"/>
    </row>
    <row r="480" spans="1:11" s="918" customFormat="1" ht="21" customHeight="1">
      <c r="A480" s="1093" t="s">
        <v>916</v>
      </c>
      <c r="B480" s="1367"/>
      <c r="C480" s="1368"/>
      <c r="D480" s="1368"/>
      <c r="E480" s="1226"/>
      <c r="F480" s="1227"/>
      <c r="G480" s="1226"/>
      <c r="H480" s="1228"/>
      <c r="I480" s="1229"/>
      <c r="J480" s="1230"/>
      <c r="K480" s="857"/>
    </row>
    <row r="481" spans="1:11" ht="15.75" customHeight="1">
      <c r="A481" s="909"/>
      <c r="B481" s="1115" t="s">
        <v>917</v>
      </c>
      <c r="C481" s="1115"/>
      <c r="D481" s="1115"/>
      <c r="E481" s="1078">
        <v>6</v>
      </c>
      <c r="F481" s="1079">
        <v>329</v>
      </c>
      <c r="G481" s="1078" t="s">
        <v>1248</v>
      </c>
      <c r="H481" s="916" t="s">
        <v>1773</v>
      </c>
      <c r="I481" s="917">
        <v>1801</v>
      </c>
      <c r="J481" s="1209">
        <v>9240</v>
      </c>
      <c r="K481" s="857"/>
    </row>
    <row r="482" spans="1:11" ht="15.75" customHeight="1">
      <c r="A482" s="909"/>
      <c r="B482" s="1268" t="s">
        <v>919</v>
      </c>
      <c r="C482" s="1268"/>
      <c r="D482" s="1268"/>
      <c r="E482" s="1269">
        <v>6</v>
      </c>
      <c r="F482" s="1270">
        <v>330</v>
      </c>
      <c r="G482" s="1269" t="s">
        <v>1248</v>
      </c>
      <c r="H482" s="923" t="s">
        <v>1773</v>
      </c>
      <c r="I482" s="924">
        <v>1801</v>
      </c>
      <c r="J482" s="1209">
        <v>9240</v>
      </c>
      <c r="K482" s="857"/>
    </row>
    <row r="483" spans="1:11" ht="15.75" customHeight="1">
      <c r="A483" s="909"/>
      <c r="B483" s="1268" t="s">
        <v>920</v>
      </c>
      <c r="C483" s="1268"/>
      <c r="D483" s="1268"/>
      <c r="E483" s="1269">
        <v>6</v>
      </c>
      <c r="F483" s="1270">
        <v>323</v>
      </c>
      <c r="G483" s="1269" t="s">
        <v>1248</v>
      </c>
      <c r="H483" s="923" t="s">
        <v>1774</v>
      </c>
      <c r="I483" s="924">
        <v>1801</v>
      </c>
      <c r="J483" s="1209">
        <v>9240</v>
      </c>
      <c r="K483" s="857"/>
    </row>
    <row r="484" spans="1:11" ht="15.75" customHeight="1">
      <c r="A484" s="909"/>
      <c r="B484" s="1271" t="s">
        <v>921</v>
      </c>
      <c r="C484" s="1271"/>
      <c r="D484" s="1271"/>
      <c r="E484" s="1272">
        <v>6</v>
      </c>
      <c r="F484" s="1273">
        <v>326</v>
      </c>
      <c r="G484" s="1272" t="s">
        <v>1248</v>
      </c>
      <c r="H484" s="929" t="s">
        <v>1775</v>
      </c>
      <c r="I484" s="930">
        <v>1801</v>
      </c>
      <c r="J484" s="1209">
        <v>9240</v>
      </c>
      <c r="K484" s="857"/>
    </row>
    <row r="485" spans="1:11" s="918" customFormat="1" ht="24.75" customHeight="1">
      <c r="A485" s="1093" t="s">
        <v>924</v>
      </c>
      <c r="B485" s="1367"/>
      <c r="C485" s="1368"/>
      <c r="D485" s="1368"/>
      <c r="E485" s="1226"/>
      <c r="F485" s="1227"/>
      <c r="G485" s="1226"/>
      <c r="H485" s="1228"/>
      <c r="I485" s="1229"/>
      <c r="J485" s="1230"/>
      <c r="K485" s="857"/>
    </row>
    <row r="486" spans="2:11" ht="15.75" customHeight="1">
      <c r="B486" s="1115" t="s">
        <v>1776</v>
      </c>
      <c r="C486" s="1115"/>
      <c r="D486" s="1115"/>
      <c r="E486" s="1078">
        <v>7</v>
      </c>
      <c r="F486" s="1079">
        <v>317</v>
      </c>
      <c r="G486" s="1078" t="s">
        <v>1246</v>
      </c>
      <c r="H486" s="916" t="s">
        <v>1777</v>
      </c>
      <c r="I486" s="917">
        <v>1802</v>
      </c>
      <c r="J486" s="1209">
        <f aca="true" t="shared" si="3" ref="J486:J494">9240-4240</f>
        <v>5000</v>
      </c>
      <c r="K486" s="857"/>
    </row>
    <row r="487" spans="2:11" ht="15.75" customHeight="1">
      <c r="B487" s="1268" t="s">
        <v>1778</v>
      </c>
      <c r="C487" s="1268"/>
      <c r="D487" s="1268"/>
      <c r="E487" s="1269">
        <v>7</v>
      </c>
      <c r="F487" s="1270">
        <v>314</v>
      </c>
      <c r="G487" s="1269" t="s">
        <v>1246</v>
      </c>
      <c r="H487" s="923" t="s">
        <v>1779</v>
      </c>
      <c r="I487" s="924">
        <v>1802</v>
      </c>
      <c r="J487" s="1209">
        <f t="shared" si="3"/>
        <v>5000</v>
      </c>
      <c r="K487" s="857"/>
    </row>
    <row r="488" spans="2:11" ht="15.75" customHeight="1">
      <c r="B488" s="1268" t="s">
        <v>2011</v>
      </c>
      <c r="C488" s="1268"/>
      <c r="D488" s="1268"/>
      <c r="E488" s="1269">
        <v>6</v>
      </c>
      <c r="F488" s="1270" t="s">
        <v>1781</v>
      </c>
      <c r="G488" s="1269" t="s">
        <v>1248</v>
      </c>
      <c r="H488" s="923" t="s">
        <v>1782</v>
      </c>
      <c r="I488" s="924">
        <v>1802</v>
      </c>
      <c r="J488" s="1209">
        <f t="shared" si="3"/>
        <v>5000</v>
      </c>
      <c r="K488" s="857"/>
    </row>
    <row r="489" spans="2:11" ht="15.75" customHeight="1">
      <c r="B489" s="1268" t="s">
        <v>929</v>
      </c>
      <c r="C489" s="1268"/>
      <c r="D489" s="1268"/>
      <c r="E489" s="1269">
        <v>6</v>
      </c>
      <c r="F489" s="1270">
        <v>361</v>
      </c>
      <c r="G489" s="1269" t="s">
        <v>1248</v>
      </c>
      <c r="H489" s="923" t="s">
        <v>1783</v>
      </c>
      <c r="I489" s="924">
        <v>1802</v>
      </c>
      <c r="J489" s="1209">
        <f t="shared" si="3"/>
        <v>5000</v>
      </c>
      <c r="K489" s="857"/>
    </row>
    <row r="490" spans="2:11" ht="15.75" customHeight="1">
      <c r="B490" s="1268" t="s">
        <v>931</v>
      </c>
      <c r="C490" s="1268"/>
      <c r="D490" s="1268"/>
      <c r="E490" s="1269">
        <v>6</v>
      </c>
      <c r="F490" s="1270">
        <v>316</v>
      </c>
      <c r="G490" s="1269" t="s">
        <v>1248</v>
      </c>
      <c r="H490" s="923" t="s">
        <v>1783</v>
      </c>
      <c r="I490" s="924">
        <v>1802</v>
      </c>
      <c r="J490" s="1209">
        <f t="shared" si="3"/>
        <v>5000</v>
      </c>
      <c r="K490" s="857"/>
    </row>
    <row r="491" spans="2:11" ht="15.75" customHeight="1">
      <c r="B491" s="1268" t="s">
        <v>933</v>
      </c>
      <c r="C491" s="1268"/>
      <c r="D491" s="1268"/>
      <c r="E491" s="1269">
        <v>7</v>
      </c>
      <c r="F491" s="1270">
        <v>362</v>
      </c>
      <c r="G491" s="1269" t="s">
        <v>1246</v>
      </c>
      <c r="H491" s="923" t="s">
        <v>1779</v>
      </c>
      <c r="I491" s="924">
        <v>1802</v>
      </c>
      <c r="J491" s="1209">
        <f t="shared" si="3"/>
        <v>5000</v>
      </c>
      <c r="K491" s="857"/>
    </row>
    <row r="492" spans="2:11" ht="15.75" customHeight="1">
      <c r="B492" s="1268" t="s">
        <v>934</v>
      </c>
      <c r="C492" s="1268"/>
      <c r="D492" s="1268"/>
      <c r="E492" s="1269">
        <v>7</v>
      </c>
      <c r="F492" s="1270">
        <v>360</v>
      </c>
      <c r="G492" s="1269" t="s">
        <v>1246</v>
      </c>
      <c r="H492" s="923" t="s">
        <v>1779</v>
      </c>
      <c r="I492" s="924">
        <v>1802</v>
      </c>
      <c r="J492" s="1209">
        <f t="shared" si="3"/>
        <v>5000</v>
      </c>
      <c r="K492" s="857"/>
    </row>
    <row r="493" spans="2:11" ht="15.75" customHeight="1">
      <c r="B493" s="1268" t="s">
        <v>935</v>
      </c>
      <c r="C493" s="1268"/>
      <c r="D493" s="1268"/>
      <c r="E493" s="1269">
        <v>6</v>
      </c>
      <c r="F493" s="1270">
        <v>315</v>
      </c>
      <c r="G493" s="1269" t="s">
        <v>1248</v>
      </c>
      <c r="H493" s="923" t="s">
        <v>1784</v>
      </c>
      <c r="I493" s="924">
        <v>1802</v>
      </c>
      <c r="J493" s="1209">
        <f t="shared" si="3"/>
        <v>5000</v>
      </c>
      <c r="K493" s="857"/>
    </row>
    <row r="494" spans="2:11" ht="15.75" customHeight="1">
      <c r="B494" s="1268" t="s">
        <v>1785</v>
      </c>
      <c r="C494" s="1268"/>
      <c r="D494" s="1268"/>
      <c r="E494" s="1269">
        <v>6</v>
      </c>
      <c r="F494" s="1270">
        <v>363</v>
      </c>
      <c r="G494" s="1269" t="s">
        <v>1248</v>
      </c>
      <c r="H494" s="923" t="s">
        <v>1786</v>
      </c>
      <c r="I494" s="924">
        <v>1802</v>
      </c>
      <c r="J494" s="1209">
        <f t="shared" si="3"/>
        <v>5000</v>
      </c>
      <c r="K494" s="857"/>
    </row>
    <row r="495" spans="2:11" ht="15.75" customHeight="1">
      <c r="B495" s="1112" t="s">
        <v>1787</v>
      </c>
      <c r="C495" s="1112"/>
      <c r="D495" s="1112"/>
      <c r="E495" s="967">
        <v>6</v>
      </c>
      <c r="F495" s="968" t="s">
        <v>1788</v>
      </c>
      <c r="G495" s="967" t="s">
        <v>1248</v>
      </c>
      <c r="H495" s="830" t="s">
        <v>1789</v>
      </c>
      <c r="I495" s="831">
        <v>1809</v>
      </c>
      <c r="J495" s="1209">
        <f aca="true" t="shared" si="4" ref="J495:J497">11880-5880</f>
        <v>6000</v>
      </c>
      <c r="K495" s="857"/>
    </row>
    <row r="496" spans="2:11" ht="15.75" customHeight="1">
      <c r="B496" s="1112" t="s">
        <v>1790</v>
      </c>
      <c r="C496" s="1112"/>
      <c r="D496" s="1112"/>
      <c r="E496" s="967">
        <v>6</v>
      </c>
      <c r="F496" s="968" t="s">
        <v>1791</v>
      </c>
      <c r="G496" s="967" t="s">
        <v>1248</v>
      </c>
      <c r="H496" s="830" t="s">
        <v>1792</v>
      </c>
      <c r="I496" s="831">
        <v>1810</v>
      </c>
      <c r="J496" s="1209">
        <f t="shared" si="4"/>
        <v>6000</v>
      </c>
      <c r="K496" s="857"/>
    </row>
    <row r="497" spans="2:11" ht="15.75" customHeight="1">
      <c r="B497" s="1112" t="s">
        <v>1793</v>
      </c>
      <c r="C497" s="1112"/>
      <c r="D497" s="1112"/>
      <c r="E497" s="967">
        <v>6</v>
      </c>
      <c r="F497" s="968" t="s">
        <v>1794</v>
      </c>
      <c r="G497" s="967" t="s">
        <v>1248</v>
      </c>
      <c r="H497" s="830" t="s">
        <v>1795</v>
      </c>
      <c r="I497" s="831">
        <v>1811</v>
      </c>
      <c r="J497" s="1209">
        <f t="shared" si="4"/>
        <v>6000</v>
      </c>
      <c r="K497" s="857"/>
    </row>
    <row r="498" spans="2:11" ht="15.75" customHeight="1">
      <c r="B498" s="954" t="s">
        <v>591</v>
      </c>
      <c r="C498" s="954"/>
      <c r="D498" s="954"/>
      <c r="E498" s="955">
        <v>6</v>
      </c>
      <c r="F498" s="956">
        <v>397</v>
      </c>
      <c r="G498" s="955" t="s">
        <v>1248</v>
      </c>
      <c r="H498" s="839" t="s">
        <v>1796</v>
      </c>
      <c r="I498" s="840">
        <v>1270</v>
      </c>
      <c r="J498" s="1209">
        <v>6600</v>
      </c>
      <c r="K498" s="857"/>
    </row>
    <row r="499" spans="1:11" s="918" customFormat="1" ht="24.75" customHeight="1">
      <c r="A499" s="1093" t="s">
        <v>1797</v>
      </c>
      <c r="B499" s="1367"/>
      <c r="C499" s="1368"/>
      <c r="D499" s="1368"/>
      <c r="E499" s="1226"/>
      <c r="F499" s="1227"/>
      <c r="G499" s="1226"/>
      <c r="H499" s="1228"/>
      <c r="I499" s="1229"/>
      <c r="J499" s="1230"/>
      <c r="K499" s="857"/>
    </row>
    <row r="500" spans="2:11" ht="24.75" customHeight="1">
      <c r="B500" s="1115" t="s">
        <v>938</v>
      </c>
      <c r="C500" s="1115"/>
      <c r="D500" s="1115"/>
      <c r="E500" s="1078">
        <v>6</v>
      </c>
      <c r="F500" s="1079">
        <v>324</v>
      </c>
      <c r="G500" s="1078" t="s">
        <v>1248</v>
      </c>
      <c r="H500" s="916" t="s">
        <v>1798</v>
      </c>
      <c r="I500" s="917">
        <v>1803</v>
      </c>
      <c r="J500" s="1209">
        <v>9240</v>
      </c>
      <c r="K500" s="857"/>
    </row>
    <row r="501" spans="2:11" ht="24.75" customHeight="1">
      <c r="B501" s="1113" t="s">
        <v>1799</v>
      </c>
      <c r="C501" s="1113"/>
      <c r="D501" s="1113"/>
      <c r="E501" s="955">
        <v>6</v>
      </c>
      <c r="F501" s="956" t="s">
        <v>1800</v>
      </c>
      <c r="G501" s="955" t="s">
        <v>1248</v>
      </c>
      <c r="H501" s="839" t="s">
        <v>1801</v>
      </c>
      <c r="I501" s="840">
        <v>1803</v>
      </c>
      <c r="J501" s="1209">
        <v>9240</v>
      </c>
      <c r="K501" s="857"/>
    </row>
    <row r="502" spans="1:11" s="918" customFormat="1" ht="24.75" customHeight="1">
      <c r="A502" s="1093" t="s">
        <v>940</v>
      </c>
      <c r="B502" s="1223"/>
      <c r="C502" s="1368"/>
      <c r="D502" s="1368"/>
      <c r="E502" s="1373"/>
      <c r="F502" s="1374"/>
      <c r="G502" s="1376"/>
      <c r="H502" s="1228"/>
      <c r="I502" s="1229"/>
      <c r="J502" s="1230"/>
      <c r="K502" s="857"/>
    </row>
    <row r="503" spans="2:11" ht="24.75" customHeight="1">
      <c r="B503" s="1104" t="s">
        <v>940</v>
      </c>
      <c r="C503" s="1104"/>
      <c r="D503" s="1104"/>
      <c r="E503" s="1105">
        <v>6</v>
      </c>
      <c r="F503" s="1106">
        <v>325</v>
      </c>
      <c r="G503" s="1105" t="s">
        <v>1248</v>
      </c>
      <c r="H503" s="1107" t="s">
        <v>1802</v>
      </c>
      <c r="I503" s="1108">
        <v>1804</v>
      </c>
      <c r="J503" s="1257">
        <v>10560</v>
      </c>
      <c r="K503" s="857"/>
    </row>
    <row r="504" spans="1:11" s="918" customFormat="1" ht="24.75" customHeight="1">
      <c r="A504" s="1093" t="s">
        <v>942</v>
      </c>
      <c r="B504" s="1377"/>
      <c r="C504" s="1204"/>
      <c r="D504" s="1204"/>
      <c r="E504" s="1100"/>
      <c r="F504" s="1101"/>
      <c r="G504" s="1100"/>
      <c r="H504" s="1102"/>
      <c r="I504" s="1103"/>
      <c r="J504" s="857"/>
      <c r="K504" s="857"/>
    </row>
    <row r="505" spans="2:11" ht="24.75" customHeight="1">
      <c r="B505" s="1104" t="s">
        <v>942</v>
      </c>
      <c r="C505" s="1104"/>
      <c r="D505" s="1104"/>
      <c r="E505" s="1105">
        <v>7</v>
      </c>
      <c r="F505" s="1106">
        <v>328</v>
      </c>
      <c r="G505" s="1105" t="s">
        <v>1246</v>
      </c>
      <c r="H505" s="1107" t="s">
        <v>1803</v>
      </c>
      <c r="I505" s="1108">
        <v>1805</v>
      </c>
      <c r="J505" s="1257">
        <v>6600</v>
      </c>
      <c r="K505" s="857"/>
    </row>
    <row r="506" spans="1:11" s="918" customFormat="1" ht="24.75" customHeight="1">
      <c r="A506" s="1093" t="s">
        <v>1804</v>
      </c>
      <c r="B506" s="1377"/>
      <c r="C506" s="1204"/>
      <c r="D506" s="1204"/>
      <c r="E506" s="1100"/>
      <c r="F506" s="1101"/>
      <c r="G506" s="1100"/>
      <c r="H506" s="1102"/>
      <c r="I506" s="1103"/>
      <c r="J506" s="857"/>
      <c r="K506" s="857"/>
    </row>
    <row r="507" spans="2:11" ht="15.75" customHeight="1">
      <c r="B507" s="1115" t="s">
        <v>945</v>
      </c>
      <c r="C507" s="1115"/>
      <c r="D507" s="1115"/>
      <c r="E507" s="1078">
        <v>7</v>
      </c>
      <c r="F507" s="1079">
        <v>364</v>
      </c>
      <c r="G507" s="1078" t="s">
        <v>1246</v>
      </c>
      <c r="H507" s="916" t="s">
        <v>1805</v>
      </c>
      <c r="I507" s="917">
        <v>1806</v>
      </c>
      <c r="J507" s="1207">
        <v>7920</v>
      </c>
      <c r="K507" s="857"/>
    </row>
    <row r="508" spans="2:11" ht="15.75" customHeight="1">
      <c r="B508" s="1271" t="s">
        <v>1804</v>
      </c>
      <c r="C508" s="1271"/>
      <c r="D508" s="1271"/>
      <c r="E508" s="1272">
        <v>6</v>
      </c>
      <c r="F508" s="1273">
        <v>366</v>
      </c>
      <c r="G508" s="1272" t="s">
        <v>1248</v>
      </c>
      <c r="H508" s="929" t="s">
        <v>1806</v>
      </c>
      <c r="I508" s="930">
        <v>1807</v>
      </c>
      <c r="J508" s="1210">
        <v>7920</v>
      </c>
      <c r="K508" s="857"/>
    </row>
    <row r="509" spans="1:11" s="918" customFormat="1" ht="24.75" customHeight="1">
      <c r="A509" s="1093" t="s">
        <v>1807</v>
      </c>
      <c r="B509" s="1367"/>
      <c r="C509" s="1368"/>
      <c r="D509" s="1368"/>
      <c r="E509" s="1226"/>
      <c r="F509" s="1227"/>
      <c r="G509" s="1226"/>
      <c r="H509" s="1228"/>
      <c r="I509" s="1229"/>
      <c r="J509" s="1230"/>
      <c r="K509" s="857"/>
    </row>
    <row r="510" spans="2:11" ht="17.25" customHeight="1">
      <c r="B510" s="1104" t="s">
        <v>1807</v>
      </c>
      <c r="C510" s="1104"/>
      <c r="D510" s="1104"/>
      <c r="E510" s="1105">
        <v>6</v>
      </c>
      <c r="F510" s="1106">
        <v>368</v>
      </c>
      <c r="G510" s="1105" t="s">
        <v>1248</v>
      </c>
      <c r="H510" s="1107" t="s">
        <v>1806</v>
      </c>
      <c r="I510" s="1108">
        <v>1808</v>
      </c>
      <c r="J510" s="1257">
        <v>7920</v>
      </c>
      <c r="K510" s="857"/>
    </row>
    <row r="511" spans="1:11" s="918" customFormat="1" ht="24.75" customHeight="1">
      <c r="A511" s="909" t="s">
        <v>1808</v>
      </c>
      <c r="B511" s="1203"/>
      <c r="C511" s="1204"/>
      <c r="D511" s="1204"/>
      <c r="E511" s="1100"/>
      <c r="F511" s="1101"/>
      <c r="G511" s="1100"/>
      <c r="H511" s="1102"/>
      <c r="I511" s="1103"/>
      <c r="J511" s="857"/>
      <c r="K511" s="857"/>
    </row>
    <row r="512" spans="1:11" s="918" customFormat="1" ht="24.75" customHeight="1">
      <c r="A512" s="1093" t="s">
        <v>952</v>
      </c>
      <c r="B512" s="1203"/>
      <c r="C512" s="1204"/>
      <c r="D512" s="1204"/>
      <c r="E512" s="1100"/>
      <c r="F512" s="1101"/>
      <c r="G512" s="1100"/>
      <c r="H512" s="1102"/>
      <c r="I512" s="1103"/>
      <c r="J512" s="857"/>
      <c r="K512" s="857"/>
    </row>
    <row r="513" spans="2:11" ht="15.75" customHeight="1">
      <c r="B513" s="1115" t="s">
        <v>954</v>
      </c>
      <c r="C513" s="1115"/>
      <c r="D513" s="1115"/>
      <c r="E513" s="1078">
        <v>3</v>
      </c>
      <c r="F513" s="1079" t="s">
        <v>953</v>
      </c>
      <c r="G513" s="1078" t="s">
        <v>1089</v>
      </c>
      <c r="H513" s="916" t="s">
        <v>1809</v>
      </c>
      <c r="I513" s="917">
        <v>1821</v>
      </c>
      <c r="J513" s="1207">
        <v>22680</v>
      </c>
      <c r="K513" s="857"/>
    </row>
    <row r="514" spans="2:11" ht="15.75" customHeight="1">
      <c r="B514" s="1271" t="s">
        <v>1810</v>
      </c>
      <c r="C514" s="1271"/>
      <c r="D514" s="1271"/>
      <c r="E514" s="1272">
        <v>3</v>
      </c>
      <c r="F514" s="1273">
        <v>135</v>
      </c>
      <c r="G514" s="1272" t="s">
        <v>1089</v>
      </c>
      <c r="H514" s="929" t="s">
        <v>1811</v>
      </c>
      <c r="I514" s="930">
        <v>1822</v>
      </c>
      <c r="J514" s="1210">
        <v>40400</v>
      </c>
      <c r="K514" s="857"/>
    </row>
    <row r="515" spans="1:11" s="918" customFormat="1" ht="24.75" customHeight="1">
      <c r="A515" s="1093" t="s">
        <v>963</v>
      </c>
      <c r="B515" s="1223"/>
      <c r="C515" s="1368"/>
      <c r="D515" s="1368"/>
      <c r="E515" s="1226"/>
      <c r="F515" s="1227"/>
      <c r="G515" s="1226"/>
      <c r="H515" s="1228"/>
      <c r="I515" s="1229"/>
      <c r="J515" s="1230"/>
      <c r="K515" s="857"/>
    </row>
    <row r="516" spans="2:11" ht="15.75" customHeight="1">
      <c r="B516" s="1115" t="s">
        <v>1812</v>
      </c>
      <c r="C516" s="1115"/>
      <c r="D516" s="1115"/>
      <c r="E516" s="1078">
        <v>6</v>
      </c>
      <c r="F516" s="1079">
        <v>192</v>
      </c>
      <c r="G516" s="1078" t="s">
        <v>1248</v>
      </c>
      <c r="H516" s="916" t="s">
        <v>1813</v>
      </c>
      <c r="I516" s="822">
        <v>1820</v>
      </c>
      <c r="J516" s="1207">
        <v>15840</v>
      </c>
      <c r="K516" s="857"/>
    </row>
    <row r="517" spans="2:11" ht="15.75" customHeight="1">
      <c r="B517" s="1268" t="s">
        <v>966</v>
      </c>
      <c r="C517" s="1268"/>
      <c r="D517" s="1268"/>
      <c r="E517" s="1269">
        <v>6</v>
      </c>
      <c r="F517" s="1270">
        <v>327</v>
      </c>
      <c r="G517" s="1269" t="s">
        <v>1248</v>
      </c>
      <c r="H517" s="923" t="s">
        <v>1327</v>
      </c>
      <c r="I517" s="924">
        <v>1818</v>
      </c>
      <c r="J517" s="1209">
        <v>10800</v>
      </c>
      <c r="K517" s="857"/>
    </row>
    <row r="518" spans="2:11" ht="15.75" customHeight="1">
      <c r="B518" s="1293" t="s">
        <v>1814</v>
      </c>
      <c r="C518" s="1293"/>
      <c r="D518" s="1293"/>
      <c r="E518" s="1294">
        <v>6</v>
      </c>
      <c r="F518" s="1295" t="s">
        <v>967</v>
      </c>
      <c r="G518" s="1294" t="s">
        <v>1248</v>
      </c>
      <c r="H518" s="1236" t="s">
        <v>1327</v>
      </c>
      <c r="I518" s="1237">
        <v>1819</v>
      </c>
      <c r="J518" s="1209">
        <v>7200</v>
      </c>
      <c r="K518" s="857"/>
    </row>
    <row r="519" spans="2:11" ht="15.75" customHeight="1">
      <c r="B519" s="966" t="s">
        <v>970</v>
      </c>
      <c r="C519" s="966"/>
      <c r="D519" s="966"/>
      <c r="E519" s="967">
        <v>4</v>
      </c>
      <c r="F519" s="968">
        <v>357</v>
      </c>
      <c r="G519" s="967" t="s">
        <v>1086</v>
      </c>
      <c r="H519" s="830" t="s">
        <v>1236</v>
      </c>
      <c r="I519" s="1116">
        <v>1812</v>
      </c>
      <c r="J519" s="1209">
        <v>11400</v>
      </c>
      <c r="K519" s="857"/>
    </row>
    <row r="520" spans="2:11" ht="15.75" customHeight="1">
      <c r="B520" s="966" t="s">
        <v>971</v>
      </c>
      <c r="C520" s="966"/>
      <c r="D520" s="966"/>
      <c r="E520" s="967">
        <v>7</v>
      </c>
      <c r="F520" s="968">
        <v>296</v>
      </c>
      <c r="G520" s="967" t="s">
        <v>1246</v>
      </c>
      <c r="H520" s="830" t="s">
        <v>1694</v>
      </c>
      <c r="I520" s="831">
        <v>1823</v>
      </c>
      <c r="J520" s="1209">
        <v>9600</v>
      </c>
      <c r="K520" s="857"/>
    </row>
    <row r="521" spans="1:11" s="1029" customFormat="1" ht="15.75" customHeight="1">
      <c r="A521" s="1117"/>
      <c r="B521" s="973" t="s">
        <v>1815</v>
      </c>
      <c r="C521" s="973"/>
      <c r="D521" s="973"/>
      <c r="E521" s="974">
        <v>6</v>
      </c>
      <c r="F521" s="975" t="s">
        <v>1816</v>
      </c>
      <c r="G521" s="974" t="s">
        <v>1248</v>
      </c>
      <c r="H521" s="851" t="s">
        <v>1817</v>
      </c>
      <c r="I521" s="852">
        <v>1827</v>
      </c>
      <c r="J521" s="1209">
        <v>12600</v>
      </c>
      <c r="K521" s="857"/>
    </row>
    <row r="522" spans="1:11" s="1029" customFormat="1" ht="15.75" customHeight="1">
      <c r="A522" s="1117"/>
      <c r="B522" s="966" t="s">
        <v>1818</v>
      </c>
      <c r="C522" s="966"/>
      <c r="D522" s="966"/>
      <c r="E522" s="967">
        <v>6</v>
      </c>
      <c r="F522" s="968" t="s">
        <v>1819</v>
      </c>
      <c r="G522" s="967" t="s">
        <v>1248</v>
      </c>
      <c r="H522" s="830" t="s">
        <v>1820</v>
      </c>
      <c r="I522" s="831">
        <v>1828</v>
      </c>
      <c r="J522" s="1209">
        <v>12600</v>
      </c>
      <c r="K522" s="857"/>
    </row>
    <row r="523" spans="1:11" s="1029" customFormat="1" ht="15.75" customHeight="1">
      <c r="A523" s="1117"/>
      <c r="B523" s="966" t="s">
        <v>1821</v>
      </c>
      <c r="C523" s="966"/>
      <c r="D523" s="966"/>
      <c r="E523" s="967">
        <v>4</v>
      </c>
      <c r="F523" s="968" t="s">
        <v>1822</v>
      </c>
      <c r="G523" s="967" t="s">
        <v>1086</v>
      </c>
      <c r="H523" s="830" t="s">
        <v>1823</v>
      </c>
      <c r="I523" s="831">
        <v>1829</v>
      </c>
      <c r="J523" s="1209">
        <v>10560</v>
      </c>
      <c r="K523" s="857"/>
    </row>
    <row r="524" spans="1:11" s="1029" customFormat="1" ht="15.75" customHeight="1">
      <c r="A524" s="1117"/>
      <c r="B524" s="966" t="s">
        <v>1824</v>
      </c>
      <c r="C524" s="966"/>
      <c r="D524" s="966"/>
      <c r="E524" s="967">
        <v>7</v>
      </c>
      <c r="F524" s="968" t="s">
        <v>1825</v>
      </c>
      <c r="G524" s="967" t="s">
        <v>1246</v>
      </c>
      <c r="H524" s="830" t="s">
        <v>1826</v>
      </c>
      <c r="I524" s="831">
        <v>1830</v>
      </c>
      <c r="J524" s="1209">
        <v>10560</v>
      </c>
      <c r="K524" s="857"/>
    </row>
    <row r="525" spans="1:11" s="1029" customFormat="1" ht="15.75" customHeight="1">
      <c r="A525" s="1117"/>
      <c r="B525" s="966" t="s">
        <v>1827</v>
      </c>
      <c r="C525" s="966"/>
      <c r="D525" s="966"/>
      <c r="E525" s="967">
        <v>5</v>
      </c>
      <c r="F525" s="968" t="s">
        <v>1828</v>
      </c>
      <c r="G525" s="967" t="s">
        <v>1263</v>
      </c>
      <c r="H525" s="830" t="s">
        <v>1829</v>
      </c>
      <c r="I525" s="831">
        <v>1831</v>
      </c>
      <c r="J525" s="1209">
        <v>1200</v>
      </c>
      <c r="K525" s="857"/>
    </row>
    <row r="526" spans="1:11" s="1029" customFormat="1" ht="15.75" customHeight="1">
      <c r="A526" s="1117"/>
      <c r="B526" s="1098" t="s">
        <v>1830</v>
      </c>
      <c r="C526" s="1098"/>
      <c r="D526" s="1098"/>
      <c r="E526" s="967">
        <v>6</v>
      </c>
      <c r="F526" s="968" t="s">
        <v>1831</v>
      </c>
      <c r="G526" s="967">
        <v>276</v>
      </c>
      <c r="H526" s="830" t="s">
        <v>1832</v>
      </c>
      <c r="I526" s="831">
        <v>1833</v>
      </c>
      <c r="J526" s="1209">
        <v>7200</v>
      </c>
      <c r="K526" s="857"/>
    </row>
    <row r="527" spans="1:11" s="1029" customFormat="1" ht="15.75" customHeight="1">
      <c r="A527" s="1117"/>
      <c r="B527" s="966" t="s">
        <v>1833</v>
      </c>
      <c r="C527" s="966"/>
      <c r="D527" s="966"/>
      <c r="E527" s="967">
        <v>4</v>
      </c>
      <c r="F527" s="968" t="s">
        <v>1834</v>
      </c>
      <c r="G527" s="967" t="s">
        <v>1086</v>
      </c>
      <c r="H527" s="830"/>
      <c r="I527" s="831">
        <v>1930</v>
      </c>
      <c r="J527" s="1209">
        <v>18000</v>
      </c>
      <c r="K527" s="857"/>
    </row>
    <row r="528" spans="1:11" s="1029" customFormat="1" ht="15.75" customHeight="1">
      <c r="A528" s="1117"/>
      <c r="B528" s="1118" t="s">
        <v>2012</v>
      </c>
      <c r="C528" s="1118"/>
      <c r="D528" s="1118"/>
      <c r="E528" s="967">
        <v>4</v>
      </c>
      <c r="F528" s="968" t="s">
        <v>1836</v>
      </c>
      <c r="G528" s="967" t="s">
        <v>1086</v>
      </c>
      <c r="H528" s="830"/>
      <c r="I528" s="831">
        <v>1931</v>
      </c>
      <c r="J528" s="1209">
        <v>24000</v>
      </c>
      <c r="K528" s="857"/>
    </row>
    <row r="529" spans="1:11" s="1029" customFormat="1" ht="15.75" customHeight="1">
      <c r="A529" s="1117"/>
      <c r="B529" s="966" t="s">
        <v>1837</v>
      </c>
      <c r="C529" s="966"/>
      <c r="D529" s="966"/>
      <c r="E529" s="967">
        <v>4</v>
      </c>
      <c r="F529" s="968" t="s">
        <v>1838</v>
      </c>
      <c r="G529" s="967" t="s">
        <v>1086</v>
      </c>
      <c r="H529" s="830"/>
      <c r="I529" s="831">
        <v>1932</v>
      </c>
      <c r="J529" s="1209">
        <v>20400</v>
      </c>
      <c r="K529" s="857"/>
    </row>
    <row r="530" spans="1:11" s="1029" customFormat="1" ht="39" customHeight="1">
      <c r="A530" s="1117"/>
      <c r="B530" s="966" t="s">
        <v>1839</v>
      </c>
      <c r="C530" s="966"/>
      <c r="D530" s="966"/>
      <c r="E530" s="967">
        <v>4</v>
      </c>
      <c r="F530" s="968" t="s">
        <v>1840</v>
      </c>
      <c r="G530" s="967" t="s">
        <v>1086</v>
      </c>
      <c r="H530" s="830"/>
      <c r="I530" s="831">
        <v>1933</v>
      </c>
      <c r="J530" s="1209">
        <v>30000</v>
      </c>
      <c r="K530" s="857"/>
    </row>
    <row r="531" spans="1:11" s="1029" customFormat="1" ht="48" customHeight="1">
      <c r="A531" s="1117"/>
      <c r="B531" s="966" t="s">
        <v>1841</v>
      </c>
      <c r="C531" s="966"/>
      <c r="D531" s="966"/>
      <c r="E531" s="967">
        <v>4</v>
      </c>
      <c r="F531" s="968" t="s">
        <v>1842</v>
      </c>
      <c r="G531" s="967" t="s">
        <v>1086</v>
      </c>
      <c r="H531" s="830"/>
      <c r="I531" s="831">
        <v>1934</v>
      </c>
      <c r="J531" s="1209">
        <v>36000</v>
      </c>
      <c r="K531" s="857"/>
    </row>
    <row r="532" spans="1:11" s="1029" customFormat="1" ht="15.75" customHeight="1">
      <c r="A532" s="1117"/>
      <c r="B532" s="966" t="s">
        <v>1843</v>
      </c>
      <c r="C532" s="966"/>
      <c r="D532" s="966"/>
      <c r="E532" s="967">
        <v>4</v>
      </c>
      <c r="F532" s="968" t="s">
        <v>1844</v>
      </c>
      <c r="G532" s="967" t="s">
        <v>1086</v>
      </c>
      <c r="H532" s="830" t="s">
        <v>1845</v>
      </c>
      <c r="I532" s="831">
        <v>1935</v>
      </c>
      <c r="J532" s="1209">
        <v>20400</v>
      </c>
      <c r="K532" s="857"/>
    </row>
    <row r="533" spans="1:11" s="1029" customFormat="1" ht="15.75" customHeight="1">
      <c r="A533" s="1117"/>
      <c r="B533" s="966" t="s">
        <v>1846</v>
      </c>
      <c r="C533" s="966"/>
      <c r="D533" s="966"/>
      <c r="E533" s="967">
        <v>4</v>
      </c>
      <c r="F533" s="968" t="s">
        <v>1847</v>
      </c>
      <c r="G533" s="967" t="s">
        <v>1086</v>
      </c>
      <c r="H533" s="830" t="s">
        <v>1848</v>
      </c>
      <c r="I533" s="831">
        <v>1936</v>
      </c>
      <c r="J533" s="1209">
        <v>20400</v>
      </c>
      <c r="K533" s="857"/>
    </row>
    <row r="534" spans="1:11" s="1029" customFormat="1" ht="15.75" customHeight="1">
      <c r="A534" s="1117"/>
      <c r="B534" s="966" t="s">
        <v>1849</v>
      </c>
      <c r="C534" s="966"/>
      <c r="D534" s="966"/>
      <c r="E534" s="967">
        <v>4</v>
      </c>
      <c r="F534" s="968" t="s">
        <v>1850</v>
      </c>
      <c r="G534" s="967" t="s">
        <v>1086</v>
      </c>
      <c r="H534" s="830" t="s">
        <v>1851</v>
      </c>
      <c r="I534" s="831">
        <v>1937</v>
      </c>
      <c r="J534" s="1209">
        <v>36000</v>
      </c>
      <c r="K534" s="857"/>
    </row>
    <row r="535" spans="1:11" s="1029" customFormat="1" ht="15.75" customHeight="1">
      <c r="A535" s="1117"/>
      <c r="B535" s="966" t="s">
        <v>1852</v>
      </c>
      <c r="C535" s="966"/>
      <c r="D535" s="966"/>
      <c r="E535" s="967">
        <v>4</v>
      </c>
      <c r="F535" s="968" t="s">
        <v>1853</v>
      </c>
      <c r="G535" s="967" t="s">
        <v>1086</v>
      </c>
      <c r="H535" s="830" t="s">
        <v>1854</v>
      </c>
      <c r="I535" s="831">
        <v>1938</v>
      </c>
      <c r="J535" s="1209">
        <v>24000</v>
      </c>
      <c r="K535" s="857"/>
    </row>
    <row r="536" spans="1:11" s="1029" customFormat="1" ht="15.75" customHeight="1">
      <c r="A536" s="1117"/>
      <c r="B536" s="966" t="s">
        <v>1855</v>
      </c>
      <c r="C536" s="966"/>
      <c r="D536" s="966"/>
      <c r="E536" s="967">
        <v>4</v>
      </c>
      <c r="F536" s="968" t="s">
        <v>1856</v>
      </c>
      <c r="G536" s="967" t="s">
        <v>1086</v>
      </c>
      <c r="H536" s="830" t="s">
        <v>1857</v>
      </c>
      <c r="I536" s="831">
        <v>1939</v>
      </c>
      <c r="J536" s="1209">
        <v>36000</v>
      </c>
      <c r="K536" s="857"/>
    </row>
    <row r="537" spans="1:11" s="1029" customFormat="1" ht="15.75" customHeight="1">
      <c r="A537" s="1117"/>
      <c r="B537" s="966" t="s">
        <v>1858</v>
      </c>
      <c r="C537" s="966"/>
      <c r="D537" s="966"/>
      <c r="E537" s="967">
        <v>4</v>
      </c>
      <c r="F537" s="968" t="s">
        <v>1859</v>
      </c>
      <c r="G537" s="967" t="s">
        <v>1086</v>
      </c>
      <c r="H537" s="830" t="s">
        <v>1860</v>
      </c>
      <c r="I537" s="831">
        <v>1940</v>
      </c>
      <c r="J537" s="1209">
        <v>24000</v>
      </c>
      <c r="K537" s="857"/>
    </row>
    <row r="538" spans="1:11" s="1029" customFormat="1" ht="34.5" customHeight="1">
      <c r="A538" s="1117"/>
      <c r="B538" s="966" t="s">
        <v>1861</v>
      </c>
      <c r="C538" s="966"/>
      <c r="D538" s="966"/>
      <c r="E538" s="967">
        <v>4</v>
      </c>
      <c r="F538" s="968" t="s">
        <v>1862</v>
      </c>
      <c r="G538" s="967" t="s">
        <v>1086</v>
      </c>
      <c r="H538" s="830" t="s">
        <v>1863</v>
      </c>
      <c r="I538" s="831">
        <v>1941</v>
      </c>
      <c r="J538" s="1209">
        <v>30000</v>
      </c>
      <c r="K538" s="857"/>
    </row>
    <row r="539" spans="1:11" s="1029" customFormat="1" ht="15.75" customHeight="1">
      <c r="A539" s="1117"/>
      <c r="B539" s="966" t="s">
        <v>1864</v>
      </c>
      <c r="C539" s="966"/>
      <c r="D539" s="966"/>
      <c r="E539" s="967">
        <v>4</v>
      </c>
      <c r="F539" s="968" t="s">
        <v>1865</v>
      </c>
      <c r="G539" s="967" t="s">
        <v>1086</v>
      </c>
      <c r="H539" s="830" t="s">
        <v>1866</v>
      </c>
      <c r="I539" s="831">
        <v>1942</v>
      </c>
      <c r="J539" s="1209">
        <v>30000</v>
      </c>
      <c r="K539" s="857"/>
    </row>
    <row r="540" spans="1:11" s="1029" customFormat="1" ht="15.75" customHeight="1">
      <c r="A540" s="1117"/>
      <c r="B540" s="966" t="s">
        <v>1867</v>
      </c>
      <c r="C540" s="966"/>
      <c r="D540" s="966"/>
      <c r="E540" s="967">
        <v>4</v>
      </c>
      <c r="F540" s="968" t="s">
        <v>1868</v>
      </c>
      <c r="G540" s="967" t="s">
        <v>1086</v>
      </c>
      <c r="H540" s="830" t="s">
        <v>1869</v>
      </c>
      <c r="I540" s="831">
        <v>1943</v>
      </c>
      <c r="J540" s="1209">
        <v>24000</v>
      </c>
      <c r="K540" s="857"/>
    </row>
    <row r="541" spans="1:11" s="1029" customFormat="1" ht="15.75" customHeight="1">
      <c r="A541" s="1117"/>
      <c r="B541" s="1118" t="s">
        <v>1870</v>
      </c>
      <c r="C541" s="1118"/>
      <c r="D541" s="1118"/>
      <c r="E541" s="967">
        <v>4</v>
      </c>
      <c r="F541" s="968" t="s">
        <v>1871</v>
      </c>
      <c r="G541" s="967" t="s">
        <v>1086</v>
      </c>
      <c r="H541" s="830" t="s">
        <v>1872</v>
      </c>
      <c r="I541" s="831">
        <v>1944</v>
      </c>
      <c r="J541" s="1209">
        <v>30000</v>
      </c>
      <c r="K541" s="857"/>
    </row>
    <row r="542" spans="1:11" s="1029" customFormat="1" ht="15.75" customHeight="1">
      <c r="A542" s="1117"/>
      <c r="B542" s="966" t="s">
        <v>1873</v>
      </c>
      <c r="C542" s="966"/>
      <c r="D542" s="966"/>
      <c r="E542" s="967">
        <v>5</v>
      </c>
      <c r="F542" s="968" t="s">
        <v>1874</v>
      </c>
      <c r="G542" s="967" t="s">
        <v>1263</v>
      </c>
      <c r="H542" s="830" t="s">
        <v>1875</v>
      </c>
      <c r="I542" s="831">
        <v>1945</v>
      </c>
      <c r="J542" s="1209">
        <v>30000</v>
      </c>
      <c r="K542" s="857"/>
    </row>
    <row r="543" spans="1:11" s="1029" customFormat="1" ht="15.75" customHeight="1">
      <c r="A543" s="1117"/>
      <c r="B543" s="966" t="s">
        <v>1876</v>
      </c>
      <c r="C543" s="966"/>
      <c r="D543" s="966"/>
      <c r="E543" s="967">
        <v>5</v>
      </c>
      <c r="F543" s="968" t="s">
        <v>1877</v>
      </c>
      <c r="G543" s="967" t="s">
        <v>1263</v>
      </c>
      <c r="H543" s="830" t="s">
        <v>1878</v>
      </c>
      <c r="I543" s="831">
        <v>1946</v>
      </c>
      <c r="J543" s="1209">
        <v>22800</v>
      </c>
      <c r="K543" s="857"/>
    </row>
    <row r="544" spans="1:11" s="1029" customFormat="1" ht="15.75" customHeight="1">
      <c r="A544" s="1117"/>
      <c r="B544" s="966" t="s">
        <v>1879</v>
      </c>
      <c r="C544" s="966"/>
      <c r="D544" s="966"/>
      <c r="E544" s="967">
        <v>5</v>
      </c>
      <c r="F544" s="968" t="s">
        <v>1880</v>
      </c>
      <c r="G544" s="967" t="s">
        <v>1263</v>
      </c>
      <c r="H544" s="830" t="s">
        <v>1881</v>
      </c>
      <c r="I544" s="831">
        <v>1947</v>
      </c>
      <c r="J544" s="1209">
        <v>24000</v>
      </c>
      <c r="K544" s="857"/>
    </row>
    <row r="545" spans="1:11" s="1029" customFormat="1" ht="15.75" customHeight="1">
      <c r="A545" s="1117"/>
      <c r="B545" s="966" t="s">
        <v>1882</v>
      </c>
      <c r="C545" s="966"/>
      <c r="D545" s="966"/>
      <c r="E545" s="967">
        <v>6</v>
      </c>
      <c r="F545" s="968" t="s">
        <v>1883</v>
      </c>
      <c r="G545" s="967" t="s">
        <v>1248</v>
      </c>
      <c r="H545" s="830" t="s">
        <v>1884</v>
      </c>
      <c r="I545" s="831">
        <v>1948</v>
      </c>
      <c r="J545" s="1209">
        <v>20400</v>
      </c>
      <c r="K545" s="857"/>
    </row>
    <row r="546" spans="1:11" s="1029" customFormat="1" ht="15.75" customHeight="1">
      <c r="A546" s="1117"/>
      <c r="B546" s="966" t="s">
        <v>1885</v>
      </c>
      <c r="C546" s="966"/>
      <c r="D546" s="966"/>
      <c r="E546" s="967">
        <v>6</v>
      </c>
      <c r="F546" s="968" t="s">
        <v>1886</v>
      </c>
      <c r="G546" s="967" t="s">
        <v>1248</v>
      </c>
      <c r="H546" s="830" t="s">
        <v>1887</v>
      </c>
      <c r="I546" s="831">
        <v>1949</v>
      </c>
      <c r="J546" s="1209">
        <v>24000</v>
      </c>
      <c r="K546" s="857"/>
    </row>
    <row r="547" spans="1:11" s="1029" customFormat="1" ht="15.75" customHeight="1">
      <c r="A547" s="1117"/>
      <c r="B547" s="954" t="s">
        <v>1888</v>
      </c>
      <c r="C547" s="954"/>
      <c r="D547" s="954"/>
      <c r="E547" s="955">
        <v>7</v>
      </c>
      <c r="F547" s="956" t="s">
        <v>1889</v>
      </c>
      <c r="G547" s="955" t="s">
        <v>1246</v>
      </c>
      <c r="H547" s="839" t="s">
        <v>1890</v>
      </c>
      <c r="I547" s="840">
        <v>1950</v>
      </c>
      <c r="J547" s="1210">
        <v>31200</v>
      </c>
      <c r="K547" s="857"/>
    </row>
    <row r="548" spans="1:11" s="918" customFormat="1" ht="24.75" customHeight="1">
      <c r="A548" s="1093" t="s">
        <v>973</v>
      </c>
      <c r="B548" s="783"/>
      <c r="C548" s="1378"/>
      <c r="D548" s="1378"/>
      <c r="E548" s="959"/>
      <c r="F548" s="960"/>
      <c r="G548" s="959"/>
      <c r="H548" s="961"/>
      <c r="I548" s="962"/>
      <c r="J548" s="1290"/>
      <c r="K548" s="857"/>
    </row>
    <row r="549" spans="2:11" ht="24.75" customHeight="1">
      <c r="B549" s="1104" t="s">
        <v>973</v>
      </c>
      <c r="C549" s="1104"/>
      <c r="D549" s="1104"/>
      <c r="E549" s="1105">
        <v>4</v>
      </c>
      <c r="F549" s="1106">
        <v>202</v>
      </c>
      <c r="G549" s="1105" t="s">
        <v>1086</v>
      </c>
      <c r="H549" s="1107" t="s">
        <v>1891</v>
      </c>
      <c r="I549" s="1108">
        <v>1824</v>
      </c>
      <c r="J549" s="1209">
        <v>18720</v>
      </c>
      <c r="K549" s="857"/>
    </row>
    <row r="550" spans="1:11" s="918" customFormat="1" ht="24.75" customHeight="1">
      <c r="A550" s="1093" t="s">
        <v>975</v>
      </c>
      <c r="B550" s="1223"/>
      <c r="C550" s="1368"/>
      <c r="D550" s="1368"/>
      <c r="E550" s="1226"/>
      <c r="F550" s="1227"/>
      <c r="G550" s="1226"/>
      <c r="H550" s="1228"/>
      <c r="I550" s="1229"/>
      <c r="J550" s="1230"/>
      <c r="K550" s="857"/>
    </row>
    <row r="551" spans="2:11" ht="24.75" customHeight="1">
      <c r="B551" s="1104" t="s">
        <v>975</v>
      </c>
      <c r="C551" s="1104"/>
      <c r="D551" s="1104"/>
      <c r="E551" s="1105">
        <v>5</v>
      </c>
      <c r="F551" s="1106">
        <v>191</v>
      </c>
      <c r="G551" s="1105" t="s">
        <v>1263</v>
      </c>
      <c r="H551" s="1107" t="s">
        <v>1892</v>
      </c>
      <c r="I551" s="1108">
        <v>1825</v>
      </c>
      <c r="J551" s="1257">
        <v>25200</v>
      </c>
      <c r="K551" s="857"/>
    </row>
    <row r="552" spans="1:11" s="918" customFormat="1" ht="24.75" customHeight="1">
      <c r="A552" s="1093" t="s">
        <v>978</v>
      </c>
      <c r="B552" s="1223"/>
      <c r="C552" s="1368"/>
      <c r="D552" s="1368"/>
      <c r="E552" s="1226"/>
      <c r="F552" s="1227"/>
      <c r="G552" s="1226"/>
      <c r="H552" s="1228"/>
      <c r="I552" s="1229"/>
      <c r="J552" s="1230"/>
      <c r="K552" s="857"/>
    </row>
    <row r="553" spans="2:11" ht="24.75" customHeight="1">
      <c r="B553" s="1104" t="s">
        <v>978</v>
      </c>
      <c r="C553" s="1104"/>
      <c r="D553" s="1104"/>
      <c r="E553" s="1105">
        <v>7</v>
      </c>
      <c r="F553" s="1106">
        <v>204</v>
      </c>
      <c r="G553" s="1105" t="s">
        <v>1246</v>
      </c>
      <c r="H553" s="1107" t="s">
        <v>1893</v>
      </c>
      <c r="I553" s="1108">
        <v>1826</v>
      </c>
      <c r="J553" s="1257">
        <v>5280</v>
      </c>
      <c r="K553" s="857"/>
    </row>
    <row r="554" spans="1:11" s="918" customFormat="1" ht="24.75" customHeight="1">
      <c r="A554" s="801" t="s">
        <v>1894</v>
      </c>
      <c r="B554" s="810"/>
      <c r="C554" s="990"/>
      <c r="D554" s="990"/>
      <c r="E554" s="812"/>
      <c r="F554" s="813"/>
      <c r="G554" s="812"/>
      <c r="H554" s="814"/>
      <c r="I554" s="815"/>
      <c r="J554" s="857"/>
      <c r="K554" s="857"/>
    </row>
    <row r="555" spans="1:11" s="918" customFormat="1" ht="24.75" customHeight="1">
      <c r="A555" s="809" t="s">
        <v>1895</v>
      </c>
      <c r="B555" s="810"/>
      <c r="C555" s="990"/>
      <c r="D555" s="990"/>
      <c r="E555" s="1119"/>
      <c r="F555" s="1120"/>
      <c r="G555" s="1119"/>
      <c r="H555" s="1121"/>
      <c r="I555" s="1119"/>
      <c r="J555" s="857"/>
      <c r="K555" s="857"/>
    </row>
    <row r="556" spans="1:11" s="918" customFormat="1" ht="24.75" customHeight="1">
      <c r="A556" s="801"/>
      <c r="B556" s="935" t="s">
        <v>1896</v>
      </c>
      <c r="C556" s="935"/>
      <c r="D556" s="935"/>
      <c r="E556" s="936">
        <v>7</v>
      </c>
      <c r="F556" s="937" t="s">
        <v>1897</v>
      </c>
      <c r="G556" s="936" t="s">
        <v>1246</v>
      </c>
      <c r="H556" s="867" t="s">
        <v>1898</v>
      </c>
      <c r="I556" s="868">
        <v>1840</v>
      </c>
      <c r="J556" s="1257">
        <v>16500</v>
      </c>
      <c r="K556" s="857"/>
    </row>
    <row r="557" spans="1:11" s="918" customFormat="1" ht="24.75" customHeight="1">
      <c r="A557" s="809" t="s">
        <v>1002</v>
      </c>
      <c r="B557" s="810"/>
      <c r="C557" s="990"/>
      <c r="D557" s="990"/>
      <c r="E557" s="812"/>
      <c r="F557" s="813"/>
      <c r="G557" s="812"/>
      <c r="H557" s="814"/>
      <c r="I557" s="815"/>
      <c r="J557" s="857"/>
      <c r="K557" s="857"/>
    </row>
    <row r="558" spans="1:11" ht="24.75" customHeight="1">
      <c r="A558" s="763"/>
      <c r="B558" s="935" t="s">
        <v>1002</v>
      </c>
      <c r="C558" s="935"/>
      <c r="D558" s="935"/>
      <c r="E558" s="936">
        <v>2</v>
      </c>
      <c r="F558" s="937">
        <v>140</v>
      </c>
      <c r="G558" s="936" t="s">
        <v>1117</v>
      </c>
      <c r="H558" s="867" t="s">
        <v>1899</v>
      </c>
      <c r="I558" s="868">
        <v>1841</v>
      </c>
      <c r="J558" s="1257">
        <v>20790</v>
      </c>
      <c r="K558" s="857"/>
    </row>
    <row r="559" spans="1:11" s="918" customFormat="1" ht="24.75" customHeight="1">
      <c r="A559" s="809" t="s">
        <v>1900</v>
      </c>
      <c r="B559" s="810"/>
      <c r="C559" s="990"/>
      <c r="D559" s="990"/>
      <c r="E559" s="812"/>
      <c r="F559" s="813"/>
      <c r="G559" s="812"/>
      <c r="H559" s="814"/>
      <c r="I559" s="815"/>
      <c r="J559" s="857"/>
      <c r="K559" s="857"/>
    </row>
    <row r="560" spans="1:11" ht="24.75" customHeight="1">
      <c r="A560" s="763"/>
      <c r="B560" s="935" t="s">
        <v>1900</v>
      </c>
      <c r="C560" s="935"/>
      <c r="D560" s="935"/>
      <c r="E560" s="936">
        <v>6</v>
      </c>
      <c r="F560" s="937" t="s">
        <v>1005</v>
      </c>
      <c r="G560" s="936" t="s">
        <v>1248</v>
      </c>
      <c r="H560" s="867" t="s">
        <v>1901</v>
      </c>
      <c r="I560" s="868">
        <v>1842</v>
      </c>
      <c r="J560" s="1257">
        <v>7920</v>
      </c>
      <c r="K560" s="857"/>
    </row>
    <row r="561" spans="1:11" s="918" customFormat="1" ht="24.75" customHeight="1">
      <c r="A561" s="809" t="s">
        <v>1007</v>
      </c>
      <c r="B561" s="881"/>
      <c r="C561" s="1379"/>
      <c r="D561" s="1379"/>
      <c r="E561" s="884"/>
      <c r="F561" s="885"/>
      <c r="G561" s="884"/>
      <c r="H561" s="886"/>
      <c r="I561" s="887"/>
      <c r="J561" s="1230"/>
      <c r="K561" s="857"/>
    </row>
    <row r="562" spans="1:11" ht="24.75" customHeight="1">
      <c r="A562" s="763"/>
      <c r="B562" s="889" t="s">
        <v>1008</v>
      </c>
      <c r="C562" s="889"/>
      <c r="D562" s="889"/>
      <c r="E562" s="964">
        <v>6</v>
      </c>
      <c r="F562" s="888">
        <v>203</v>
      </c>
      <c r="G562" s="964" t="s">
        <v>1248</v>
      </c>
      <c r="H562" s="821" t="s">
        <v>1801</v>
      </c>
      <c r="I562" s="822">
        <v>1843</v>
      </c>
      <c r="J562" s="1207">
        <v>10560</v>
      </c>
      <c r="K562" s="857"/>
    </row>
    <row r="563" spans="1:11" ht="24.75" customHeight="1">
      <c r="A563" s="763"/>
      <c r="B563" s="954" t="s">
        <v>1010</v>
      </c>
      <c r="C563" s="954"/>
      <c r="D563" s="954"/>
      <c r="E563" s="955">
        <v>6</v>
      </c>
      <c r="F563" s="956">
        <v>283</v>
      </c>
      <c r="G563" s="955" t="s">
        <v>1248</v>
      </c>
      <c r="H563" s="839" t="s">
        <v>1801</v>
      </c>
      <c r="I563" s="840">
        <v>1843</v>
      </c>
      <c r="J563" s="1210">
        <v>10560</v>
      </c>
      <c r="K563" s="857"/>
    </row>
    <row r="564" spans="1:11" s="918" customFormat="1" ht="24.75" customHeight="1">
      <c r="A564" s="809" t="s">
        <v>1011</v>
      </c>
      <c r="B564" s="810"/>
      <c r="C564" s="990"/>
      <c r="D564" s="990"/>
      <c r="E564" s="812"/>
      <c r="F564" s="813"/>
      <c r="G564" s="812"/>
      <c r="H564" s="814"/>
      <c r="I564" s="815"/>
      <c r="J564" s="857"/>
      <c r="K564" s="857"/>
    </row>
    <row r="565" spans="1:11" ht="24.75" customHeight="1">
      <c r="A565" s="763"/>
      <c r="B565" s="963" t="s">
        <v>1011</v>
      </c>
      <c r="C565" s="963"/>
      <c r="D565" s="963"/>
      <c r="E565" s="964">
        <v>6</v>
      </c>
      <c r="F565" s="888">
        <v>201</v>
      </c>
      <c r="G565" s="964" t="s">
        <v>1248</v>
      </c>
      <c r="H565" s="821" t="s">
        <v>1902</v>
      </c>
      <c r="I565" s="822">
        <v>1844</v>
      </c>
      <c r="J565" s="1207">
        <v>7920</v>
      </c>
      <c r="K565" s="857"/>
    </row>
    <row r="566" spans="1:11" ht="24.75" customHeight="1">
      <c r="A566" s="763"/>
      <c r="B566" s="966" t="s">
        <v>1013</v>
      </c>
      <c r="C566" s="966"/>
      <c r="D566" s="966"/>
      <c r="E566" s="967">
        <v>6</v>
      </c>
      <c r="F566" s="968">
        <v>421</v>
      </c>
      <c r="G566" s="967" t="s">
        <v>1248</v>
      </c>
      <c r="H566" s="830" t="s">
        <v>1902</v>
      </c>
      <c r="I566" s="831">
        <v>1844</v>
      </c>
      <c r="J566" s="1209">
        <v>7920</v>
      </c>
      <c r="K566" s="857"/>
    </row>
    <row r="567" spans="1:11" s="1029" customFormat="1" ht="24.75" customHeight="1">
      <c r="A567" s="763"/>
      <c r="B567" s="966" t="s">
        <v>1903</v>
      </c>
      <c r="C567" s="966"/>
      <c r="D567" s="966"/>
      <c r="E567" s="967">
        <v>5</v>
      </c>
      <c r="F567" s="968" t="s">
        <v>1904</v>
      </c>
      <c r="G567" s="967" t="s">
        <v>1263</v>
      </c>
      <c r="H567" s="830" t="s">
        <v>1905</v>
      </c>
      <c r="I567" s="831">
        <v>1845</v>
      </c>
      <c r="J567" s="1209">
        <v>23400</v>
      </c>
      <c r="K567" s="857"/>
    </row>
    <row r="568" spans="1:11" s="1029" customFormat="1" ht="36.75" customHeight="1">
      <c r="A568" s="763"/>
      <c r="B568" s="954" t="s">
        <v>1906</v>
      </c>
      <c r="C568" s="954"/>
      <c r="D568" s="954"/>
      <c r="E568" s="955">
        <v>5</v>
      </c>
      <c r="F568" s="956" t="s">
        <v>1907</v>
      </c>
      <c r="G568" s="955" t="s">
        <v>1263</v>
      </c>
      <c r="H568" s="839" t="s">
        <v>1908</v>
      </c>
      <c r="I568" s="840">
        <v>1862</v>
      </c>
      <c r="J568" s="1210">
        <v>18000</v>
      </c>
      <c r="K568" s="857"/>
    </row>
    <row r="569" spans="1:11" s="918" customFormat="1" ht="24.75" customHeight="1">
      <c r="A569" s="809" t="s">
        <v>1014</v>
      </c>
      <c r="B569" s="783"/>
      <c r="C569" s="1378"/>
      <c r="D569" s="1378"/>
      <c r="E569" s="959"/>
      <c r="F569" s="960"/>
      <c r="G569" s="959"/>
      <c r="H569" s="961"/>
      <c r="I569" s="962"/>
      <c r="J569" s="1290"/>
      <c r="K569" s="857"/>
    </row>
    <row r="570" spans="1:11" ht="24.75" customHeight="1">
      <c r="A570" s="763"/>
      <c r="B570" s="935" t="s">
        <v>1014</v>
      </c>
      <c r="C570" s="935"/>
      <c r="D570" s="935"/>
      <c r="E570" s="936">
        <v>4</v>
      </c>
      <c r="F570" s="937">
        <v>900</v>
      </c>
      <c r="G570" s="936" t="s">
        <v>1086</v>
      </c>
      <c r="H570" s="867" t="s">
        <v>1909</v>
      </c>
      <c r="I570" s="868">
        <v>1846</v>
      </c>
      <c r="J570" s="1257">
        <v>15600</v>
      </c>
      <c r="K570" s="857"/>
    </row>
    <row r="571" spans="1:11" s="918" customFormat="1" ht="24.75" customHeight="1">
      <c r="A571" s="1093" t="s">
        <v>1016</v>
      </c>
      <c r="B571" s="1203"/>
      <c r="C571" s="1204"/>
      <c r="D571" s="1204"/>
      <c r="E571" s="1100"/>
      <c r="F571" s="1101"/>
      <c r="G571" s="1100"/>
      <c r="H571" s="1102"/>
      <c r="I571" s="1103"/>
      <c r="J571" s="857"/>
      <c r="K571" s="857"/>
    </row>
    <row r="572" spans="1:11" s="918" customFormat="1" ht="24.75" customHeight="1">
      <c r="A572" s="1093"/>
      <c r="B572" s="1115" t="s">
        <v>1910</v>
      </c>
      <c r="C572" s="1115"/>
      <c r="D572" s="1115"/>
      <c r="E572" s="1078">
        <v>7</v>
      </c>
      <c r="F572" s="1079" t="s">
        <v>1911</v>
      </c>
      <c r="G572" s="1078" t="s">
        <v>1246</v>
      </c>
      <c r="H572" s="916" t="s">
        <v>1912</v>
      </c>
      <c r="I572" s="917">
        <v>1847</v>
      </c>
      <c r="J572" s="1209">
        <v>14400</v>
      </c>
      <c r="K572" s="857"/>
    </row>
    <row r="573" spans="2:11" ht="24.75" customHeight="1">
      <c r="B573" s="1268" t="s">
        <v>1016</v>
      </c>
      <c r="C573" s="1268"/>
      <c r="D573" s="1268"/>
      <c r="E573" s="1269">
        <v>7</v>
      </c>
      <c r="F573" s="1270">
        <v>210</v>
      </c>
      <c r="G573" s="1269" t="s">
        <v>1246</v>
      </c>
      <c r="H573" s="923" t="s">
        <v>1913</v>
      </c>
      <c r="I573" s="924">
        <v>1848</v>
      </c>
      <c r="J573" s="1209">
        <v>14400</v>
      </c>
      <c r="K573" s="857"/>
    </row>
    <row r="574" spans="2:11" ht="30" customHeight="1">
      <c r="B574" s="1271" t="s">
        <v>1018</v>
      </c>
      <c r="C574" s="1271"/>
      <c r="D574" s="1271"/>
      <c r="E574" s="1272">
        <v>4</v>
      </c>
      <c r="F574" s="1273">
        <v>228</v>
      </c>
      <c r="G574" s="1272" t="s">
        <v>1086</v>
      </c>
      <c r="H574" s="929" t="s">
        <v>1236</v>
      </c>
      <c r="I574" s="930">
        <v>1849</v>
      </c>
      <c r="J574" s="1209">
        <v>14400</v>
      </c>
      <c r="K574" s="857"/>
    </row>
    <row r="575" spans="1:11" s="918" customFormat="1" ht="24.75" customHeight="1">
      <c r="A575" s="1093" t="s">
        <v>1020</v>
      </c>
      <c r="B575" s="1223"/>
      <c r="C575" s="1368"/>
      <c r="D575" s="1368"/>
      <c r="E575" s="1226"/>
      <c r="F575" s="1227"/>
      <c r="G575" s="1226"/>
      <c r="H575" s="1228"/>
      <c r="I575" s="1229"/>
      <c r="J575" s="1230"/>
      <c r="K575" s="857"/>
    </row>
    <row r="576" spans="2:11" ht="24.75" customHeight="1">
      <c r="B576" s="1115" t="s">
        <v>2013</v>
      </c>
      <c r="C576" s="1115"/>
      <c r="D576" s="1115"/>
      <c r="E576" s="1078">
        <v>7</v>
      </c>
      <c r="F576" s="1079">
        <v>245</v>
      </c>
      <c r="G576" s="1078" t="s">
        <v>1246</v>
      </c>
      <c r="H576" s="916" t="s">
        <v>1675</v>
      </c>
      <c r="I576" s="917">
        <v>1850</v>
      </c>
      <c r="J576" s="1209">
        <v>10560</v>
      </c>
      <c r="K576" s="857"/>
    </row>
    <row r="577" spans="2:11" ht="24.75" customHeight="1">
      <c r="B577" s="1271" t="s">
        <v>1022</v>
      </c>
      <c r="C577" s="1271"/>
      <c r="D577" s="1271"/>
      <c r="E577" s="1272">
        <v>7</v>
      </c>
      <c r="F577" s="1273">
        <v>246</v>
      </c>
      <c r="G577" s="1272" t="s">
        <v>1246</v>
      </c>
      <c r="H577" s="929" t="s">
        <v>1675</v>
      </c>
      <c r="I577" s="930">
        <v>1850</v>
      </c>
      <c r="J577" s="1209">
        <v>10560</v>
      </c>
      <c r="K577" s="857"/>
    </row>
    <row r="578" spans="1:11" s="918" customFormat="1" ht="24.75" customHeight="1">
      <c r="A578" s="1093" t="s">
        <v>1025</v>
      </c>
      <c r="B578" s="1213"/>
      <c r="C578" s="1214"/>
      <c r="D578" s="1214"/>
      <c r="E578" s="1216"/>
      <c r="F578" s="1217"/>
      <c r="G578" s="1216"/>
      <c r="H578" s="1218"/>
      <c r="I578" s="1219"/>
      <c r="J578" s="1220"/>
      <c r="K578" s="857"/>
    </row>
    <row r="579" spans="2:11" ht="21.75" customHeight="1">
      <c r="B579" s="1115" t="s">
        <v>1025</v>
      </c>
      <c r="C579" s="1115"/>
      <c r="D579" s="1115"/>
      <c r="E579" s="1078">
        <v>5</v>
      </c>
      <c r="F579" s="1079" t="s">
        <v>1024</v>
      </c>
      <c r="G579" s="1078" t="s">
        <v>1263</v>
      </c>
      <c r="H579" s="916" t="s">
        <v>1914</v>
      </c>
      <c r="I579" s="917">
        <v>1851</v>
      </c>
      <c r="J579" s="1207">
        <v>10800</v>
      </c>
      <c r="K579" s="857"/>
    </row>
    <row r="580" spans="2:11" ht="21.75" customHeight="1">
      <c r="B580" s="895" t="s">
        <v>1915</v>
      </c>
      <c r="C580" s="895"/>
      <c r="D580" s="895"/>
      <c r="E580" s="967">
        <v>5</v>
      </c>
      <c r="F580" s="968" t="s">
        <v>1916</v>
      </c>
      <c r="G580" s="967" t="s">
        <v>1263</v>
      </c>
      <c r="H580" s="830" t="s">
        <v>1717</v>
      </c>
      <c r="I580" s="831">
        <v>1859</v>
      </c>
      <c r="J580" s="1209">
        <v>9240</v>
      </c>
      <c r="K580" s="857"/>
    </row>
    <row r="581" spans="1:11" s="1096" customFormat="1" ht="21.75" customHeight="1">
      <c r="A581" s="1380"/>
      <c r="B581" s="1381" t="s">
        <v>1917</v>
      </c>
      <c r="C581" s="1381"/>
      <c r="D581" s="1381"/>
      <c r="E581" s="1123">
        <v>5</v>
      </c>
      <c r="F581" s="1124" t="s">
        <v>1918</v>
      </c>
      <c r="G581" s="1123" t="s">
        <v>1263</v>
      </c>
      <c r="H581" s="1125" t="s">
        <v>1717</v>
      </c>
      <c r="I581" s="1116">
        <v>1864</v>
      </c>
      <c r="J581" s="1209">
        <v>30000</v>
      </c>
      <c r="K581" s="857"/>
    </row>
    <row r="582" spans="1:11" s="1096" customFormat="1" ht="39" customHeight="1">
      <c r="A582" s="1380"/>
      <c r="B582" s="1382" t="s">
        <v>1919</v>
      </c>
      <c r="C582" s="1382"/>
      <c r="D582" s="1382"/>
      <c r="E582" s="1126">
        <v>5</v>
      </c>
      <c r="F582" s="1127" t="s">
        <v>1920</v>
      </c>
      <c r="G582" s="1126" t="s">
        <v>1263</v>
      </c>
      <c r="H582" s="1128" t="s">
        <v>1717</v>
      </c>
      <c r="I582" s="1129">
        <v>1865</v>
      </c>
      <c r="J582" s="1210">
        <v>18000</v>
      </c>
      <c r="K582" s="857"/>
    </row>
    <row r="583" spans="1:11" s="918" customFormat="1" ht="24.75" customHeight="1">
      <c r="A583" s="1093" t="s">
        <v>1028</v>
      </c>
      <c r="B583" s="1383"/>
      <c r="C583" s="1384"/>
      <c r="D583" s="1384"/>
      <c r="E583" s="1385"/>
      <c r="F583" s="1386"/>
      <c r="G583" s="1385"/>
      <c r="H583" s="1387"/>
      <c r="I583" s="1335"/>
      <c r="J583" s="1290"/>
      <c r="K583" s="857"/>
    </row>
    <row r="584" spans="2:11" ht="24.75" customHeight="1">
      <c r="B584" s="1104" t="s">
        <v>1028</v>
      </c>
      <c r="C584" s="1104"/>
      <c r="D584" s="1104"/>
      <c r="E584" s="1105">
        <v>5</v>
      </c>
      <c r="F584" s="1106">
        <v>194</v>
      </c>
      <c r="G584" s="1105" t="s">
        <v>1246</v>
      </c>
      <c r="H584" s="1107" t="s">
        <v>1921</v>
      </c>
      <c r="I584" s="1108">
        <v>1852</v>
      </c>
      <c r="J584" s="1257">
        <v>6000</v>
      </c>
      <c r="K584" s="857"/>
    </row>
    <row r="585" spans="1:11" s="918" customFormat="1" ht="24.75" customHeight="1">
      <c r="A585" s="1093" t="s">
        <v>1030</v>
      </c>
      <c r="B585" s="1203"/>
      <c r="C585" s="1204"/>
      <c r="D585" s="1204"/>
      <c r="E585" s="1100"/>
      <c r="F585" s="1101"/>
      <c r="G585" s="1100"/>
      <c r="H585" s="1102"/>
      <c r="I585" s="1103"/>
      <c r="J585" s="857"/>
      <c r="K585" s="857"/>
    </row>
    <row r="586" spans="2:11" ht="24.75" customHeight="1">
      <c r="B586" s="1104" t="s">
        <v>1030</v>
      </c>
      <c r="C586" s="1104"/>
      <c r="D586" s="1104"/>
      <c r="E586" s="1105">
        <v>7</v>
      </c>
      <c r="F586" s="1106">
        <v>219</v>
      </c>
      <c r="G586" s="1105" t="s">
        <v>1246</v>
      </c>
      <c r="H586" s="1107" t="s">
        <v>1675</v>
      </c>
      <c r="I586" s="1108">
        <v>1853</v>
      </c>
      <c r="J586" s="1257">
        <v>6600</v>
      </c>
      <c r="K586" s="857"/>
    </row>
    <row r="587" spans="1:11" s="918" customFormat="1" ht="24.75" customHeight="1">
      <c r="A587" s="1093" t="s">
        <v>1922</v>
      </c>
      <c r="B587" s="1203"/>
      <c r="C587" s="1204"/>
      <c r="D587" s="1204"/>
      <c r="E587" s="1100"/>
      <c r="F587" s="1101"/>
      <c r="G587" s="1100"/>
      <c r="H587" s="1102"/>
      <c r="I587" s="1103"/>
      <c r="J587" s="857"/>
      <c r="K587" s="857"/>
    </row>
    <row r="588" spans="2:11" ht="24.75" customHeight="1">
      <c r="B588" s="1115" t="s">
        <v>1035</v>
      </c>
      <c r="C588" s="1115"/>
      <c r="D588" s="1115"/>
      <c r="E588" s="1078">
        <v>6</v>
      </c>
      <c r="F588" s="1079">
        <v>229</v>
      </c>
      <c r="G588" s="1078" t="s">
        <v>1248</v>
      </c>
      <c r="H588" s="916" t="s">
        <v>1923</v>
      </c>
      <c r="I588" s="917">
        <v>1854</v>
      </c>
      <c r="J588" s="1207">
        <v>7200</v>
      </c>
      <c r="K588" s="857"/>
    </row>
    <row r="589" spans="2:11" ht="24.75" customHeight="1">
      <c r="B589" s="1271" t="s">
        <v>1033</v>
      </c>
      <c r="C589" s="1271"/>
      <c r="D589" s="1271"/>
      <c r="E589" s="1272">
        <v>6</v>
      </c>
      <c r="F589" s="1273">
        <v>220</v>
      </c>
      <c r="G589" s="1272" t="s">
        <v>1248</v>
      </c>
      <c r="H589" s="929" t="s">
        <v>1923</v>
      </c>
      <c r="I589" s="930">
        <v>1854</v>
      </c>
      <c r="J589" s="1210">
        <v>7200</v>
      </c>
      <c r="K589" s="857"/>
    </row>
    <row r="590" spans="1:11" s="918" customFormat="1" ht="24.75" customHeight="1">
      <c r="A590" s="1093" t="s">
        <v>1036</v>
      </c>
      <c r="B590" s="1223"/>
      <c r="C590" s="1368"/>
      <c r="D590" s="1368"/>
      <c r="E590" s="1226"/>
      <c r="F590" s="1227"/>
      <c r="G590" s="1226"/>
      <c r="H590" s="1228"/>
      <c r="I590" s="1229"/>
      <c r="J590" s="1230"/>
      <c r="K590" s="857"/>
    </row>
    <row r="591" spans="2:11" ht="24.75" customHeight="1">
      <c r="B591" s="1104" t="s">
        <v>1036</v>
      </c>
      <c r="C591" s="1104"/>
      <c r="D591" s="1104"/>
      <c r="E591" s="1105">
        <v>5</v>
      </c>
      <c r="F591" s="1106">
        <v>227</v>
      </c>
      <c r="G591" s="1105" t="s">
        <v>1263</v>
      </c>
      <c r="H591" s="1107" t="s">
        <v>1275</v>
      </c>
      <c r="I591" s="1108">
        <v>1855</v>
      </c>
      <c r="J591" s="1209">
        <v>10560</v>
      </c>
      <c r="K591" s="857"/>
    </row>
    <row r="592" spans="1:11" s="918" customFormat="1" ht="24.75" customHeight="1">
      <c r="A592" s="1093" t="s">
        <v>1037</v>
      </c>
      <c r="B592" s="1223"/>
      <c r="C592" s="1368"/>
      <c r="D592" s="1368"/>
      <c r="E592" s="1226"/>
      <c r="F592" s="1227"/>
      <c r="G592" s="1226"/>
      <c r="H592" s="1228"/>
      <c r="I592" s="1229"/>
      <c r="J592" s="1230"/>
      <c r="K592" s="857"/>
    </row>
    <row r="593" spans="2:11" ht="24.75" customHeight="1">
      <c r="B593" s="1104" t="s">
        <v>1037</v>
      </c>
      <c r="C593" s="1104"/>
      <c r="D593" s="1104"/>
      <c r="E593" s="1105">
        <v>4</v>
      </c>
      <c r="F593" s="1106">
        <v>168</v>
      </c>
      <c r="G593" s="1105" t="s">
        <v>1086</v>
      </c>
      <c r="H593" s="1107" t="s">
        <v>1924</v>
      </c>
      <c r="I593" s="1108">
        <v>1856</v>
      </c>
      <c r="J593" s="1209">
        <v>10560</v>
      </c>
      <c r="K593" s="857"/>
    </row>
    <row r="594" spans="1:11" s="918" customFormat="1" ht="24.75" customHeight="1">
      <c r="A594" s="1093" t="s">
        <v>1925</v>
      </c>
      <c r="B594" s="1223"/>
      <c r="C594" s="1368"/>
      <c r="D594" s="1368"/>
      <c r="E594" s="1226"/>
      <c r="F594" s="1227"/>
      <c r="G594" s="1226"/>
      <c r="H594" s="1228"/>
      <c r="I594" s="1229"/>
      <c r="J594" s="1230"/>
      <c r="K594" s="857"/>
    </row>
    <row r="595" spans="2:11" ht="15.75" customHeight="1">
      <c r="B595" s="1115" t="s">
        <v>1044</v>
      </c>
      <c r="C595" s="1115"/>
      <c r="D595" s="1115"/>
      <c r="E595" s="1078">
        <v>5</v>
      </c>
      <c r="F595" s="1079" t="s">
        <v>1043</v>
      </c>
      <c r="G595" s="1078" t="s">
        <v>1263</v>
      </c>
      <c r="H595" s="916" t="s">
        <v>1275</v>
      </c>
      <c r="I595" s="917">
        <v>1857</v>
      </c>
      <c r="J595" s="1209">
        <v>7260</v>
      </c>
      <c r="K595" s="857"/>
    </row>
    <row r="596" spans="2:11" ht="15.75" customHeight="1">
      <c r="B596" s="1271" t="s">
        <v>1047</v>
      </c>
      <c r="C596" s="1271"/>
      <c r="D596" s="1271"/>
      <c r="E596" s="1272">
        <v>4</v>
      </c>
      <c r="F596" s="1273">
        <v>177</v>
      </c>
      <c r="G596" s="1272" t="s">
        <v>1086</v>
      </c>
      <c r="H596" s="929" t="s">
        <v>1236</v>
      </c>
      <c r="I596" s="930">
        <v>1858</v>
      </c>
      <c r="J596" s="1209">
        <v>9900</v>
      </c>
      <c r="K596" s="857"/>
    </row>
    <row r="597" spans="1:11" s="918" customFormat="1" ht="24.75" customHeight="1">
      <c r="A597" s="1093" t="s">
        <v>1929</v>
      </c>
      <c r="B597" s="1223"/>
      <c r="C597" s="1368"/>
      <c r="D597" s="1368"/>
      <c r="E597" s="1226"/>
      <c r="F597" s="1227"/>
      <c r="G597" s="1226"/>
      <c r="H597" s="1228"/>
      <c r="I597" s="1229"/>
      <c r="J597" s="1230"/>
      <c r="K597" s="857"/>
    </row>
    <row r="598" spans="2:11" ht="15.75" customHeight="1">
      <c r="B598" s="1115" t="s">
        <v>1929</v>
      </c>
      <c r="C598" s="1115"/>
      <c r="D598" s="1115"/>
      <c r="E598" s="1078">
        <v>4</v>
      </c>
      <c r="F598" s="1079" t="s">
        <v>1930</v>
      </c>
      <c r="G598" s="1078" t="s">
        <v>1086</v>
      </c>
      <c r="H598" s="916" t="s">
        <v>1236</v>
      </c>
      <c r="I598" s="917">
        <v>1860</v>
      </c>
      <c r="J598" s="1207">
        <v>27720</v>
      </c>
      <c r="K598" s="857"/>
    </row>
    <row r="599" spans="2:11" ht="15.75" customHeight="1">
      <c r="B599" s="1268" t="s">
        <v>1931</v>
      </c>
      <c r="C599" s="1268"/>
      <c r="D599" s="1268"/>
      <c r="E599" s="1269">
        <v>6</v>
      </c>
      <c r="F599" s="1270" t="s">
        <v>1932</v>
      </c>
      <c r="G599" s="1269" t="s">
        <v>1248</v>
      </c>
      <c r="H599" s="923" t="s">
        <v>1327</v>
      </c>
      <c r="I599" s="924">
        <v>1861</v>
      </c>
      <c r="J599" s="1209">
        <v>8580</v>
      </c>
      <c r="K599" s="857"/>
    </row>
    <row r="600" spans="2:11" ht="15.75" customHeight="1">
      <c r="B600" s="1271" t="s">
        <v>1934</v>
      </c>
      <c r="C600" s="1271"/>
      <c r="D600" s="1271"/>
      <c r="E600" s="1272">
        <v>7</v>
      </c>
      <c r="F600" s="1273" t="s">
        <v>1935</v>
      </c>
      <c r="G600" s="1272" t="s">
        <v>1246</v>
      </c>
      <c r="H600" s="929" t="s">
        <v>1675</v>
      </c>
      <c r="I600" s="930">
        <v>1870</v>
      </c>
      <c r="J600" s="1210">
        <v>3960</v>
      </c>
      <c r="K600" s="857"/>
    </row>
    <row r="601" spans="1:9" ht="24.75" customHeight="1">
      <c r="A601" s="809" t="s">
        <v>1937</v>
      </c>
      <c r="B601" s="1388"/>
      <c r="C601" s="1389"/>
      <c r="D601" s="1390"/>
      <c r="E601" s="766"/>
      <c r="F601" s="768"/>
      <c r="G601" s="766"/>
      <c r="H601" s="1391"/>
      <c r="I601" s="1392"/>
    </row>
    <row r="602" spans="1:11" ht="15.75" customHeight="1">
      <c r="A602" s="809"/>
      <c r="B602" s="889" t="s">
        <v>1938</v>
      </c>
      <c r="C602" s="1089" t="s">
        <v>1939</v>
      </c>
      <c r="D602" s="1089"/>
      <c r="E602" s="964">
        <v>7</v>
      </c>
      <c r="F602" s="888" t="s">
        <v>1940</v>
      </c>
      <c r="G602" s="964" t="s">
        <v>1246</v>
      </c>
      <c r="H602" s="821" t="s">
        <v>1675</v>
      </c>
      <c r="I602" s="822">
        <v>1880</v>
      </c>
      <c r="J602" s="1207">
        <v>4620</v>
      </c>
      <c r="K602" s="857"/>
    </row>
    <row r="603" spans="1:11" ht="15.75" customHeight="1">
      <c r="A603" s="809"/>
      <c r="B603" s="889"/>
      <c r="C603" s="1138" t="s">
        <v>1941</v>
      </c>
      <c r="D603" s="1138"/>
      <c r="E603" s="967">
        <v>7</v>
      </c>
      <c r="F603" s="968" t="s">
        <v>1942</v>
      </c>
      <c r="G603" s="967" t="s">
        <v>1246</v>
      </c>
      <c r="H603" s="830" t="s">
        <v>1675</v>
      </c>
      <c r="I603" s="831">
        <v>1881</v>
      </c>
      <c r="J603" s="1209">
        <v>4890</v>
      </c>
      <c r="K603" s="857"/>
    </row>
    <row r="604" spans="1:11" ht="15.75" customHeight="1">
      <c r="A604" s="809"/>
      <c r="B604" s="895" t="s">
        <v>1943</v>
      </c>
      <c r="C604" s="1138" t="s">
        <v>1939</v>
      </c>
      <c r="D604" s="1138"/>
      <c r="E604" s="967">
        <v>7</v>
      </c>
      <c r="F604" s="968" t="s">
        <v>1944</v>
      </c>
      <c r="G604" s="967" t="s">
        <v>1246</v>
      </c>
      <c r="H604" s="830" t="s">
        <v>1675</v>
      </c>
      <c r="I604" s="831">
        <v>1882</v>
      </c>
      <c r="J604" s="1209">
        <v>7920</v>
      </c>
      <c r="K604" s="857"/>
    </row>
    <row r="605" spans="1:11" ht="15.75" customHeight="1">
      <c r="A605" s="809"/>
      <c r="B605" s="895"/>
      <c r="C605" s="1138" t="s">
        <v>1941</v>
      </c>
      <c r="D605" s="1138"/>
      <c r="E605" s="967">
        <v>7</v>
      </c>
      <c r="F605" s="968" t="s">
        <v>1945</v>
      </c>
      <c r="G605" s="967" t="s">
        <v>1246</v>
      </c>
      <c r="H605" s="830" t="s">
        <v>1675</v>
      </c>
      <c r="I605" s="831">
        <v>1883</v>
      </c>
      <c r="J605" s="1209">
        <v>13920</v>
      </c>
      <c r="K605" s="857"/>
    </row>
    <row r="606" spans="1:11" s="1141" customFormat="1" ht="15.75" customHeight="1">
      <c r="A606" s="809"/>
      <c r="B606" s="895" t="s">
        <v>1946</v>
      </c>
      <c r="C606" s="1138" t="s">
        <v>1939</v>
      </c>
      <c r="D606" s="1138"/>
      <c r="E606" s="967">
        <v>7</v>
      </c>
      <c r="F606" s="968" t="s">
        <v>1947</v>
      </c>
      <c r="G606" s="967" t="s">
        <v>1246</v>
      </c>
      <c r="H606" s="830" t="s">
        <v>1948</v>
      </c>
      <c r="I606" s="831">
        <v>1884</v>
      </c>
      <c r="J606" s="1209">
        <v>6600</v>
      </c>
      <c r="K606" s="857"/>
    </row>
    <row r="607" spans="1:11" s="1029" customFormat="1" ht="15.75" customHeight="1">
      <c r="A607" s="809"/>
      <c r="B607" s="895"/>
      <c r="C607" s="1138" t="s">
        <v>1941</v>
      </c>
      <c r="D607" s="1138"/>
      <c r="E607" s="967">
        <v>7</v>
      </c>
      <c r="F607" s="968" t="s">
        <v>1949</v>
      </c>
      <c r="G607" s="967" t="s">
        <v>1246</v>
      </c>
      <c r="H607" s="830" t="s">
        <v>1948</v>
      </c>
      <c r="I607" s="831">
        <v>1885</v>
      </c>
      <c r="J607" s="1209">
        <v>9240</v>
      </c>
      <c r="K607" s="857"/>
    </row>
    <row r="608" spans="1:11" s="1029" customFormat="1" ht="15.75" customHeight="1">
      <c r="A608" s="809"/>
      <c r="B608" s="966" t="s">
        <v>1950</v>
      </c>
      <c r="C608" s="966"/>
      <c r="D608" s="966"/>
      <c r="E608" s="967">
        <v>4</v>
      </c>
      <c r="F608" s="968" t="s">
        <v>1951</v>
      </c>
      <c r="G608" s="967" t="s">
        <v>1086</v>
      </c>
      <c r="H608" s="830" t="s">
        <v>1952</v>
      </c>
      <c r="I608" s="831">
        <v>1886</v>
      </c>
      <c r="J608" s="1209">
        <v>14520</v>
      </c>
      <c r="K608" s="857"/>
    </row>
    <row r="609" spans="1:11" s="1029" customFormat="1" ht="15.75" customHeight="1">
      <c r="A609" s="763"/>
      <c r="B609" s="966" t="s">
        <v>1953</v>
      </c>
      <c r="C609" s="966"/>
      <c r="D609" s="966"/>
      <c r="E609" s="828">
        <v>7</v>
      </c>
      <c r="F609" s="829" t="s">
        <v>1954</v>
      </c>
      <c r="G609" s="828" t="s">
        <v>1246</v>
      </c>
      <c r="H609" s="830" t="s">
        <v>1955</v>
      </c>
      <c r="I609" s="831">
        <v>1887</v>
      </c>
      <c r="J609" s="1209">
        <v>5940</v>
      </c>
      <c r="K609" s="857"/>
    </row>
    <row r="610" spans="1:11" s="1029" customFormat="1" ht="15.75" customHeight="1">
      <c r="A610" s="763"/>
      <c r="B610" s="895" t="s">
        <v>1956</v>
      </c>
      <c r="C610" s="895"/>
      <c r="D610" s="895"/>
      <c r="E610" s="828">
        <v>7</v>
      </c>
      <c r="F610" s="829" t="s">
        <v>1957</v>
      </c>
      <c r="G610" s="828" t="s">
        <v>1246</v>
      </c>
      <c r="H610" s="830" t="s">
        <v>1958</v>
      </c>
      <c r="I610" s="831">
        <v>1888</v>
      </c>
      <c r="J610" s="1209">
        <v>13200</v>
      </c>
      <c r="K610" s="857"/>
    </row>
    <row r="611" spans="1:11" s="1029" customFormat="1" ht="15.75" customHeight="1">
      <c r="A611" s="763"/>
      <c r="B611" s="1139" t="s">
        <v>1959</v>
      </c>
      <c r="C611" s="1139"/>
      <c r="D611" s="1139"/>
      <c r="E611" s="828">
        <v>7</v>
      </c>
      <c r="F611" s="829" t="s">
        <v>1960</v>
      </c>
      <c r="G611" s="828" t="s">
        <v>1246</v>
      </c>
      <c r="H611" s="830" t="s">
        <v>1961</v>
      </c>
      <c r="I611" s="831">
        <v>1889</v>
      </c>
      <c r="J611" s="1209">
        <v>13200</v>
      </c>
      <c r="K611" s="857"/>
    </row>
    <row r="612" spans="1:11" s="1141" customFormat="1" ht="15.75" customHeight="1">
      <c r="A612" s="763"/>
      <c r="B612" s="966" t="s">
        <v>1962</v>
      </c>
      <c r="C612" s="966"/>
      <c r="D612" s="966"/>
      <c r="E612" s="828">
        <v>7</v>
      </c>
      <c r="F612" s="829" t="s">
        <v>1963</v>
      </c>
      <c r="G612" s="828" t="s">
        <v>1246</v>
      </c>
      <c r="H612" s="831" t="s">
        <v>1964</v>
      </c>
      <c r="I612" s="831">
        <v>1890</v>
      </c>
      <c r="J612" s="1209">
        <v>13200</v>
      </c>
      <c r="K612" s="857"/>
    </row>
    <row r="613" spans="1:11" s="1029" customFormat="1" ht="15.75" customHeight="1">
      <c r="A613" s="763"/>
      <c r="B613" s="895" t="s">
        <v>1965</v>
      </c>
      <c r="C613" s="1138" t="s">
        <v>1939</v>
      </c>
      <c r="D613" s="1138"/>
      <c r="E613" s="828">
        <v>7</v>
      </c>
      <c r="F613" s="829" t="s">
        <v>1966</v>
      </c>
      <c r="G613" s="828" t="s">
        <v>1246</v>
      </c>
      <c r="H613" s="830" t="s">
        <v>1675</v>
      </c>
      <c r="I613" s="831">
        <v>1891</v>
      </c>
      <c r="J613" s="1209">
        <v>3840</v>
      </c>
      <c r="K613" s="857"/>
    </row>
    <row r="614" spans="1:11" s="1141" customFormat="1" ht="15.75" customHeight="1">
      <c r="A614" s="763"/>
      <c r="B614" s="895"/>
      <c r="C614" s="1138" t="s">
        <v>1941</v>
      </c>
      <c r="D614" s="1138"/>
      <c r="E614" s="828">
        <v>7</v>
      </c>
      <c r="F614" s="829" t="s">
        <v>1967</v>
      </c>
      <c r="G614" s="828" t="s">
        <v>1246</v>
      </c>
      <c r="H614" s="830" t="s">
        <v>1675</v>
      </c>
      <c r="I614" s="831">
        <v>1892</v>
      </c>
      <c r="J614" s="1209">
        <v>5820</v>
      </c>
      <c r="K614" s="857"/>
    </row>
    <row r="615" spans="1:11" s="1141" customFormat="1" ht="30" customHeight="1">
      <c r="A615" s="763"/>
      <c r="B615" s="971" t="s">
        <v>1968</v>
      </c>
      <c r="C615" s="971"/>
      <c r="D615" s="971"/>
      <c r="E615" s="837">
        <v>7</v>
      </c>
      <c r="F615" s="838" t="s">
        <v>1969</v>
      </c>
      <c r="G615" s="837">
        <v>277</v>
      </c>
      <c r="H615" s="839" t="s">
        <v>1675</v>
      </c>
      <c r="I615" s="840">
        <v>1893</v>
      </c>
      <c r="J615" s="1210">
        <v>1200</v>
      </c>
      <c r="K615" s="857"/>
    </row>
    <row r="616" spans="1:7" ht="20.25" customHeight="1">
      <c r="A616" s="1093" t="s">
        <v>1970</v>
      </c>
      <c r="B616" s="1393"/>
      <c r="C616" s="1143"/>
      <c r="D616" s="1144"/>
      <c r="E616" s="1144"/>
      <c r="F616" s="1145"/>
      <c r="G616" s="1144"/>
    </row>
    <row r="617" spans="1:12" s="1167" customFormat="1" ht="36" customHeight="1">
      <c r="A617" s="1394"/>
      <c r="B617" s="1104" t="s">
        <v>1971</v>
      </c>
      <c r="C617" s="1104"/>
      <c r="D617" s="1104"/>
      <c r="E617" s="1107">
        <v>7</v>
      </c>
      <c r="F617" s="1149" t="s">
        <v>1972</v>
      </c>
      <c r="G617" s="1107" t="s">
        <v>1246</v>
      </c>
      <c r="H617" s="867" t="s">
        <v>1675</v>
      </c>
      <c r="I617" s="1108">
        <v>1872</v>
      </c>
      <c r="J617" s="1395">
        <v>820</v>
      </c>
      <c r="K617" s="777"/>
      <c r="L617" s="977"/>
    </row>
    <row r="618" spans="1:12" s="1167" customFormat="1" ht="30.75" customHeight="1">
      <c r="A618" s="1394"/>
      <c r="B618" s="1396" t="s">
        <v>1973</v>
      </c>
      <c r="C618" s="1396"/>
      <c r="D618" s="1396"/>
      <c r="E618" s="1397">
        <v>7</v>
      </c>
      <c r="F618" s="1398" t="s">
        <v>1974</v>
      </c>
      <c r="G618" s="1397" t="s">
        <v>1246</v>
      </c>
      <c r="H618" s="1399" t="s">
        <v>1675</v>
      </c>
      <c r="I618" s="1400">
        <v>1873</v>
      </c>
      <c r="J618" s="1401">
        <v>2100</v>
      </c>
      <c r="K618" s="1402"/>
      <c r="L618" s="977"/>
    </row>
    <row r="619" spans="1:11" s="1167" customFormat="1" ht="20.25" customHeight="1">
      <c r="A619" s="1403" t="s">
        <v>1049</v>
      </c>
      <c r="B619" s="1403"/>
      <c r="C619" s="1403"/>
      <c r="D619" s="1403"/>
      <c r="E619" s="1403"/>
      <c r="F619" s="1403"/>
      <c r="G619" s="1403"/>
      <c r="H619" s="1403"/>
      <c r="I619" s="1403"/>
      <c r="J619" s="1403"/>
      <c r="K619" s="1403"/>
    </row>
    <row r="620" spans="1:11" ht="36.75" customHeight="1">
      <c r="A620" s="1157" t="s">
        <v>2014</v>
      </c>
      <c r="B620" s="1157"/>
      <c r="C620" s="1157"/>
      <c r="D620" s="1157"/>
      <c r="E620" s="1157"/>
      <c r="F620" s="1157"/>
      <c r="G620" s="1157"/>
      <c r="H620" s="1157"/>
      <c r="I620" s="1157"/>
      <c r="J620" s="1157"/>
      <c r="K620" s="1157"/>
    </row>
    <row r="621" spans="1:11" ht="15" customHeight="1">
      <c r="A621" s="1157" t="s">
        <v>2015</v>
      </c>
      <c r="B621" s="1157"/>
      <c r="C621" s="1157"/>
      <c r="D621" s="1157"/>
      <c r="E621" s="1157"/>
      <c r="F621" s="1157"/>
      <c r="G621" s="1157"/>
      <c r="H621" s="1157"/>
      <c r="I621" s="1157"/>
      <c r="J621" s="1157"/>
      <c r="K621" s="1157"/>
    </row>
    <row r="622" spans="1:11" ht="15" customHeight="1">
      <c r="A622" s="1157" t="s">
        <v>2016</v>
      </c>
      <c r="B622" s="1157"/>
      <c r="C622" s="1157"/>
      <c r="D622" s="1157"/>
      <c r="E622" s="1157"/>
      <c r="F622" s="1157"/>
      <c r="G622" s="1157"/>
      <c r="H622" s="1157"/>
      <c r="I622" s="1157"/>
      <c r="J622" s="1157"/>
      <c r="K622" s="1157"/>
    </row>
    <row r="623" spans="1:11" ht="15" customHeight="1">
      <c r="A623" s="1157" t="s">
        <v>2017</v>
      </c>
      <c r="B623" s="1157"/>
      <c r="C623" s="1157"/>
      <c r="D623" s="1157"/>
      <c r="E623" s="1157"/>
      <c r="F623" s="1157"/>
      <c r="G623" s="1157"/>
      <c r="H623" s="1157"/>
      <c r="I623" s="1157"/>
      <c r="J623" s="1157"/>
      <c r="K623" s="1157"/>
    </row>
    <row r="624" spans="1:11" ht="15" customHeight="1">
      <c r="A624" s="1157" t="s">
        <v>2018</v>
      </c>
      <c r="B624" s="1157"/>
      <c r="C624" s="1157"/>
      <c r="D624" s="1157"/>
      <c r="E624" s="1157"/>
      <c r="F624" s="1157"/>
      <c r="G624" s="1157"/>
      <c r="H624" s="1157"/>
      <c r="I624" s="1157"/>
      <c r="J624" s="1157"/>
      <c r="K624" s="1157"/>
    </row>
    <row r="625" spans="1:11" ht="52.5" customHeight="1">
      <c r="A625" s="1157" t="s">
        <v>2019</v>
      </c>
      <c r="B625" s="1157"/>
      <c r="C625" s="1157"/>
      <c r="D625" s="1157"/>
      <c r="E625" s="1157"/>
      <c r="F625" s="1157"/>
      <c r="G625" s="1157"/>
      <c r="H625" s="1157"/>
      <c r="I625" s="1157"/>
      <c r="J625" s="1157"/>
      <c r="K625" s="1157"/>
    </row>
    <row r="626" spans="1:11" ht="23.25" customHeight="1">
      <c r="A626" s="1157" t="s">
        <v>2020</v>
      </c>
      <c r="B626" s="1157"/>
      <c r="C626" s="1157"/>
      <c r="D626" s="1157"/>
      <c r="E626" s="1157"/>
      <c r="F626" s="1157"/>
      <c r="G626" s="1157"/>
      <c r="H626" s="1157"/>
      <c r="I626" s="1157"/>
      <c r="J626" s="1157"/>
      <c r="K626" s="1157"/>
    </row>
    <row r="627" spans="1:11" ht="38.25" customHeight="1">
      <c r="A627" s="1157" t="s">
        <v>2021</v>
      </c>
      <c r="B627" s="1157"/>
      <c r="C627" s="1157"/>
      <c r="D627" s="1157"/>
      <c r="E627" s="1157"/>
      <c r="F627" s="1157"/>
      <c r="G627" s="1157"/>
      <c r="H627" s="1157"/>
      <c r="I627" s="1157"/>
      <c r="J627" s="1157"/>
      <c r="K627" s="1404"/>
    </row>
    <row r="628" spans="1:11" ht="42.75" customHeight="1">
      <c r="A628" s="1159" t="s">
        <v>1982</v>
      </c>
      <c r="B628" s="1159"/>
      <c r="C628" s="1159"/>
      <c r="D628" s="1159"/>
      <c r="E628" s="1159"/>
      <c r="F628" s="1159"/>
      <c r="G628" s="1159"/>
      <c r="H628" s="1159"/>
      <c r="I628" s="1159"/>
      <c r="J628" s="1159"/>
      <c r="K628" s="1159"/>
    </row>
    <row r="629" spans="1:9" ht="15" customHeight="1" hidden="1">
      <c r="A629" s="1405"/>
      <c r="B629" s="1406" t="s">
        <v>2022</v>
      </c>
      <c r="C629" s="1407"/>
      <c r="D629" s="1408"/>
      <c r="E629" s="1409"/>
      <c r="F629" s="1410"/>
      <c r="G629" s="1409"/>
      <c r="H629" s="1411"/>
      <c r="I629" s="1412"/>
    </row>
    <row r="630" spans="1:11" ht="15.75" customHeight="1" hidden="1">
      <c r="A630" s="1413" t="s">
        <v>1049</v>
      </c>
      <c r="B630" s="1413"/>
      <c r="C630" s="1413"/>
      <c r="D630" s="1413"/>
      <c r="E630" s="1413"/>
      <c r="F630" s="1413"/>
      <c r="G630" s="1413"/>
      <c r="H630" s="1413"/>
      <c r="I630" s="1413"/>
      <c r="J630" s="1413"/>
      <c r="K630" s="1413"/>
    </row>
    <row r="631" spans="1:11" ht="15" customHeight="1" hidden="1">
      <c r="A631" s="1414" t="s">
        <v>2023</v>
      </c>
      <c r="B631" s="1414"/>
      <c r="C631" s="1414"/>
      <c r="D631" s="1414"/>
      <c r="E631" s="1414"/>
      <c r="F631" s="1414"/>
      <c r="G631" s="1414"/>
      <c r="H631" s="1414"/>
      <c r="I631" s="1414"/>
      <c r="J631" s="1414"/>
      <c r="K631" s="1414"/>
    </row>
    <row r="632" spans="1:11" ht="15" customHeight="1" hidden="1">
      <c r="A632" s="1414" t="s">
        <v>2024</v>
      </c>
      <c r="B632" s="1414"/>
      <c r="C632" s="1414"/>
      <c r="D632" s="1414"/>
      <c r="E632" s="1414"/>
      <c r="F632" s="1414"/>
      <c r="G632" s="1414"/>
      <c r="H632" s="1414"/>
      <c r="I632" s="1414"/>
      <c r="J632" s="1414"/>
      <c r="K632" s="1414"/>
    </row>
    <row r="633" spans="1:11" ht="15" customHeight="1" hidden="1">
      <c r="A633" s="1414" t="s">
        <v>2025</v>
      </c>
      <c r="B633" s="1414"/>
      <c r="C633" s="1414"/>
      <c r="D633" s="1414"/>
      <c r="E633" s="1414"/>
      <c r="F633" s="1414"/>
      <c r="G633" s="1414"/>
      <c r="H633" s="1414"/>
      <c r="I633" s="1414"/>
      <c r="J633" s="1414"/>
      <c r="K633" s="1414"/>
    </row>
    <row r="634" spans="1:11" ht="15" customHeight="1" hidden="1">
      <c r="A634" s="1414" t="s">
        <v>2026</v>
      </c>
      <c r="B634" s="1414"/>
      <c r="C634" s="1414"/>
      <c r="D634" s="1414"/>
      <c r="E634" s="1414"/>
      <c r="F634" s="1414"/>
      <c r="G634" s="1414"/>
      <c r="H634" s="1414"/>
      <c r="I634" s="1414"/>
      <c r="J634" s="1414"/>
      <c r="K634" s="1414"/>
    </row>
    <row r="635" spans="1:11" ht="15" customHeight="1" hidden="1">
      <c r="A635" s="1414" t="s">
        <v>2027</v>
      </c>
      <c r="B635" s="1414"/>
      <c r="C635" s="1414"/>
      <c r="D635" s="1414"/>
      <c r="E635" s="1414"/>
      <c r="F635" s="1414"/>
      <c r="G635" s="1414"/>
      <c r="H635" s="1414"/>
      <c r="I635" s="1414"/>
      <c r="J635" s="1414"/>
      <c r="K635" s="1414"/>
    </row>
    <row r="636" spans="1:11" ht="15" customHeight="1" hidden="1">
      <c r="A636" s="1414" t="s">
        <v>2028</v>
      </c>
      <c r="B636" s="1414"/>
      <c r="C636" s="1414"/>
      <c r="D636" s="1414"/>
      <c r="E636" s="1414"/>
      <c r="F636" s="1414"/>
      <c r="G636" s="1414"/>
      <c r="H636" s="1414"/>
      <c r="I636" s="1414"/>
      <c r="J636" s="1414"/>
      <c r="K636" s="1414"/>
    </row>
    <row r="637" spans="1:11" ht="15" customHeight="1" hidden="1">
      <c r="A637" s="1414" t="s">
        <v>2029</v>
      </c>
      <c r="B637" s="1414"/>
      <c r="C637" s="1414"/>
      <c r="D637" s="1414"/>
      <c r="E637" s="1414"/>
      <c r="F637" s="1414"/>
      <c r="G637" s="1414"/>
      <c r="H637" s="1414"/>
      <c r="I637" s="1414"/>
      <c r="J637" s="1414"/>
      <c r="K637" s="1415"/>
    </row>
    <row r="638" spans="1:11" ht="6.75" customHeight="1" hidden="1">
      <c r="A638" s="1416" t="s">
        <v>2030</v>
      </c>
      <c r="B638" s="1416"/>
      <c r="C638" s="1416"/>
      <c r="D638" s="1416"/>
      <c r="E638" s="1416"/>
      <c r="F638" s="1416"/>
      <c r="G638" s="1416"/>
      <c r="H638" s="1416"/>
      <c r="I638" s="1416"/>
      <c r="J638" s="1416"/>
      <c r="K638" s="1416"/>
    </row>
    <row r="641" ht="15" customHeight="1" hidden="1"/>
    <row r="642" ht="15" customHeight="1" hidden="1">
      <c r="B642" s="1161" t="s">
        <v>2031</v>
      </c>
    </row>
    <row r="643" ht="15" customHeight="1" hidden="1">
      <c r="B643" s="1161" t="s">
        <v>2032</v>
      </c>
    </row>
    <row r="644" ht="15" customHeight="1" hidden="1">
      <c r="B644" s="1161" t="s">
        <v>2033</v>
      </c>
    </row>
    <row r="645" ht="15" customHeight="1" hidden="1">
      <c r="B645" s="1161" t="s">
        <v>2034</v>
      </c>
    </row>
    <row r="646" ht="15" customHeight="1" hidden="1">
      <c r="B646" s="1161" t="s">
        <v>2035</v>
      </c>
    </row>
  </sheetData>
  <sheetProtection selectLockedCells="1" selectUnlockedCells="1"/>
  <mergeCells count="438">
    <mergeCell ref="A1:J1"/>
    <mergeCell ref="A2:J2"/>
    <mergeCell ref="A3:J3"/>
    <mergeCell ref="A4:J4"/>
    <mergeCell ref="A5:J5"/>
    <mergeCell ref="A6:J6"/>
    <mergeCell ref="B7:J7"/>
    <mergeCell ref="A8:J8"/>
    <mergeCell ref="A9:J9"/>
    <mergeCell ref="B12:D12"/>
    <mergeCell ref="B13:D13"/>
    <mergeCell ref="B16:B22"/>
    <mergeCell ref="C17:C22"/>
    <mergeCell ref="B23:B29"/>
    <mergeCell ref="C24:C29"/>
    <mergeCell ref="B30:D30"/>
    <mergeCell ref="B32:B37"/>
    <mergeCell ref="C33:C37"/>
    <mergeCell ref="B38:B44"/>
    <mergeCell ref="C39:C44"/>
    <mergeCell ref="B46:B50"/>
    <mergeCell ref="C47:C50"/>
    <mergeCell ref="B52:B53"/>
    <mergeCell ref="B55:B56"/>
    <mergeCell ref="B58:B64"/>
    <mergeCell ref="C59:C63"/>
    <mergeCell ref="B66:B71"/>
    <mergeCell ref="C67:C71"/>
    <mergeCell ref="B73:B80"/>
    <mergeCell ref="C74:C79"/>
    <mergeCell ref="B82:B87"/>
    <mergeCell ref="C82:C87"/>
    <mergeCell ref="B88:B94"/>
    <mergeCell ref="C89:C94"/>
    <mergeCell ref="B95:B96"/>
    <mergeCell ref="B97:D97"/>
    <mergeCell ref="B98:D98"/>
    <mergeCell ref="B99:B103"/>
    <mergeCell ref="C99:C103"/>
    <mergeCell ref="B104:B108"/>
    <mergeCell ref="C104:C108"/>
    <mergeCell ref="B109:B113"/>
    <mergeCell ref="C109:C113"/>
    <mergeCell ref="B114:D114"/>
    <mergeCell ref="B115:B116"/>
    <mergeCell ref="C115:C116"/>
    <mergeCell ref="B117:D117"/>
    <mergeCell ref="B118:B122"/>
    <mergeCell ref="C118:C122"/>
    <mergeCell ref="B123:D123"/>
    <mergeCell ref="B124:D124"/>
    <mergeCell ref="B125:D125"/>
    <mergeCell ref="B126:D126"/>
    <mergeCell ref="B127:D127"/>
    <mergeCell ref="B128:D128"/>
    <mergeCell ref="B129:D129"/>
    <mergeCell ref="B132:D132"/>
    <mergeCell ref="B133:D133"/>
    <mergeCell ref="B134:D134"/>
    <mergeCell ref="B135:D135"/>
    <mergeCell ref="B137:D137"/>
    <mergeCell ref="B138:D138"/>
    <mergeCell ref="B139:D139"/>
    <mergeCell ref="B140:D140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2:D152"/>
    <mergeCell ref="B153:D153"/>
    <mergeCell ref="B155:D155"/>
    <mergeCell ref="B156:D156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A170:J170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4:D184"/>
    <mergeCell ref="B185:D185"/>
    <mergeCell ref="B186:D186"/>
    <mergeCell ref="B187:D187"/>
    <mergeCell ref="B193:D193"/>
    <mergeCell ref="B195:D195"/>
    <mergeCell ref="B196:D196"/>
    <mergeCell ref="B198:D198"/>
    <mergeCell ref="A200:J200"/>
    <mergeCell ref="B201:D201"/>
    <mergeCell ref="A202:I202"/>
    <mergeCell ref="A203:J203"/>
    <mergeCell ref="A204:I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A213:J213"/>
    <mergeCell ref="B214:D214"/>
    <mergeCell ref="B215:D215"/>
    <mergeCell ref="A216:J216"/>
    <mergeCell ref="B217:D217"/>
    <mergeCell ref="B218:D218"/>
    <mergeCell ref="A219:J219"/>
    <mergeCell ref="B220:D220"/>
    <mergeCell ref="A221:J221"/>
    <mergeCell ref="B222:D222"/>
    <mergeCell ref="A223:J223"/>
    <mergeCell ref="B224:C225"/>
    <mergeCell ref="A226:J226"/>
    <mergeCell ref="B227:D227"/>
    <mergeCell ref="B228:J228"/>
    <mergeCell ref="B229:D229"/>
    <mergeCell ref="B230:D230"/>
    <mergeCell ref="B231:D231"/>
    <mergeCell ref="B232:D232"/>
    <mergeCell ref="B233:D233"/>
    <mergeCell ref="A235:J235"/>
    <mergeCell ref="B236:D236"/>
    <mergeCell ref="B237:D237"/>
    <mergeCell ref="B238:D238"/>
    <mergeCell ref="B239:D239"/>
    <mergeCell ref="B240:D240"/>
    <mergeCell ref="B241:D241"/>
    <mergeCell ref="B242:D242"/>
    <mergeCell ref="B243:C244"/>
    <mergeCell ref="B245:D245"/>
    <mergeCell ref="B246:D246"/>
    <mergeCell ref="B247:D247"/>
    <mergeCell ref="B248:D248"/>
    <mergeCell ref="B249:D249"/>
    <mergeCell ref="B251:B254"/>
    <mergeCell ref="C251:C253"/>
    <mergeCell ref="B255:B258"/>
    <mergeCell ref="C256:C258"/>
    <mergeCell ref="B259:B262"/>
    <mergeCell ref="C260:C262"/>
    <mergeCell ref="B263:B267"/>
    <mergeCell ref="C264:C266"/>
    <mergeCell ref="B268:B272"/>
    <mergeCell ref="C269:C271"/>
    <mergeCell ref="B273:D273"/>
    <mergeCell ref="B274:D274"/>
    <mergeCell ref="B275:B278"/>
    <mergeCell ref="C276:C278"/>
    <mergeCell ref="B279:B282"/>
    <mergeCell ref="C280:C282"/>
    <mergeCell ref="B283:B285"/>
    <mergeCell ref="C283:C285"/>
    <mergeCell ref="B286:B288"/>
    <mergeCell ref="C286:C288"/>
    <mergeCell ref="B289:B291"/>
    <mergeCell ref="C289:C291"/>
    <mergeCell ref="B292:B294"/>
    <mergeCell ref="C292:C294"/>
    <mergeCell ref="B295:D295"/>
    <mergeCell ref="B296:D296"/>
    <mergeCell ref="A297:J297"/>
    <mergeCell ref="B299:B304"/>
    <mergeCell ref="C300:C304"/>
    <mergeCell ref="B305:B307"/>
    <mergeCell ref="B308:B312"/>
    <mergeCell ref="C308:C312"/>
    <mergeCell ref="B313:B318"/>
    <mergeCell ref="C313:C317"/>
    <mergeCell ref="B319:D319"/>
    <mergeCell ref="B320:B324"/>
    <mergeCell ref="C320:C324"/>
    <mergeCell ref="B325:B328"/>
    <mergeCell ref="C325:C327"/>
    <mergeCell ref="B329:B331"/>
    <mergeCell ref="C329:C331"/>
    <mergeCell ref="B332:B337"/>
    <mergeCell ref="C333:C337"/>
    <mergeCell ref="B338:D338"/>
    <mergeCell ref="B339:D339"/>
    <mergeCell ref="B340:B343"/>
    <mergeCell ref="C340:C343"/>
    <mergeCell ref="B344:B347"/>
    <mergeCell ref="C344:C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3:D403"/>
    <mergeCell ref="B405:D405"/>
    <mergeCell ref="B408:D408"/>
    <mergeCell ref="B409:D409"/>
    <mergeCell ref="B411:D411"/>
    <mergeCell ref="B413:B414"/>
    <mergeCell ref="C413:D413"/>
    <mergeCell ref="C414:D414"/>
    <mergeCell ref="B415:D415"/>
    <mergeCell ref="B417:B418"/>
    <mergeCell ref="C417:D417"/>
    <mergeCell ref="C418:D418"/>
    <mergeCell ref="B419:D419"/>
    <mergeCell ref="B420:D420"/>
    <mergeCell ref="B422:D422"/>
    <mergeCell ref="B423:D423"/>
    <mergeCell ref="B426:D426"/>
    <mergeCell ref="B427:D427"/>
    <mergeCell ref="B429:D429"/>
    <mergeCell ref="B430:D430"/>
    <mergeCell ref="B432:D432"/>
    <mergeCell ref="B433:D433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50:D450"/>
    <mergeCell ref="B452:D452"/>
    <mergeCell ref="B454:D454"/>
    <mergeCell ref="B455:D455"/>
    <mergeCell ref="B456:D456"/>
    <mergeCell ref="B457:D457"/>
    <mergeCell ref="B458:D458"/>
    <mergeCell ref="B460:C463"/>
    <mergeCell ref="B465:D465"/>
    <mergeCell ref="B466:D466"/>
    <mergeCell ref="B468:D468"/>
    <mergeCell ref="B470:D470"/>
    <mergeCell ref="B472:D472"/>
    <mergeCell ref="B474:D474"/>
    <mergeCell ref="B475:D475"/>
    <mergeCell ref="B476:C476"/>
    <mergeCell ref="B477:D477"/>
    <mergeCell ref="B479:D479"/>
    <mergeCell ref="B481:D481"/>
    <mergeCell ref="B482:D482"/>
    <mergeCell ref="B483:D483"/>
    <mergeCell ref="B484:D484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500:D500"/>
    <mergeCell ref="B501:D501"/>
    <mergeCell ref="B503:D503"/>
    <mergeCell ref="B505:D505"/>
    <mergeCell ref="B507:D507"/>
    <mergeCell ref="B508:D508"/>
    <mergeCell ref="B510:D510"/>
    <mergeCell ref="B513:D513"/>
    <mergeCell ref="B514:D514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9:D549"/>
    <mergeCell ref="B551:D551"/>
    <mergeCell ref="B553:D553"/>
    <mergeCell ref="B556:D556"/>
    <mergeCell ref="B558:D558"/>
    <mergeCell ref="B560:D560"/>
    <mergeCell ref="B562:D562"/>
    <mergeCell ref="B563:D563"/>
    <mergeCell ref="B565:D565"/>
    <mergeCell ref="B566:D566"/>
    <mergeCell ref="B567:D567"/>
    <mergeCell ref="B568:D568"/>
    <mergeCell ref="B570:D570"/>
    <mergeCell ref="B572:D572"/>
    <mergeCell ref="B573:D573"/>
    <mergeCell ref="B574:D574"/>
    <mergeCell ref="B576:D576"/>
    <mergeCell ref="B577:D577"/>
    <mergeCell ref="B579:D579"/>
    <mergeCell ref="B580:D580"/>
    <mergeCell ref="B581:D581"/>
    <mergeCell ref="B582:D582"/>
    <mergeCell ref="B584:D584"/>
    <mergeCell ref="B586:D586"/>
    <mergeCell ref="B588:D588"/>
    <mergeCell ref="B589:D589"/>
    <mergeCell ref="B591:D591"/>
    <mergeCell ref="B593:D593"/>
    <mergeCell ref="B595:D595"/>
    <mergeCell ref="B596:D596"/>
    <mergeCell ref="B598:D598"/>
    <mergeCell ref="B599:D599"/>
    <mergeCell ref="B600:D600"/>
    <mergeCell ref="B602:B603"/>
    <mergeCell ref="C602:D602"/>
    <mergeCell ref="C603:D603"/>
    <mergeCell ref="B604:B605"/>
    <mergeCell ref="C604:D604"/>
    <mergeCell ref="C605:D605"/>
    <mergeCell ref="B606:B607"/>
    <mergeCell ref="C606:D606"/>
    <mergeCell ref="C607:D607"/>
    <mergeCell ref="B608:D608"/>
    <mergeCell ref="B609:D609"/>
    <mergeCell ref="B610:D610"/>
    <mergeCell ref="B611:D611"/>
    <mergeCell ref="B612:D612"/>
    <mergeCell ref="B613:B614"/>
    <mergeCell ref="C613:D613"/>
    <mergeCell ref="C614:D614"/>
    <mergeCell ref="B615:D615"/>
    <mergeCell ref="B617:D617"/>
    <mergeCell ref="B618:D618"/>
    <mergeCell ref="A619:J619"/>
    <mergeCell ref="A620:J620"/>
    <mergeCell ref="A621:J621"/>
    <mergeCell ref="A622:J622"/>
    <mergeCell ref="A623:J623"/>
    <mergeCell ref="A624:J624"/>
    <mergeCell ref="A625:J625"/>
    <mergeCell ref="A626:J626"/>
    <mergeCell ref="A627:J627"/>
    <mergeCell ref="A628:J628"/>
    <mergeCell ref="A630:J630"/>
    <mergeCell ref="A631:J631"/>
    <mergeCell ref="A632:J632"/>
    <mergeCell ref="A633:J633"/>
    <mergeCell ref="A634:J634"/>
    <mergeCell ref="A635:J635"/>
    <mergeCell ref="A636:J636"/>
    <mergeCell ref="A637:J637"/>
    <mergeCell ref="A638:J638"/>
  </mergeCells>
  <conditionalFormatting sqref="H29:I29">
    <cfRule type="cellIs" priority="1" dxfId="0" operator="equal" stopIfTrue="1">
      <formula>0</formula>
    </cfRule>
  </conditionalFormatting>
  <printOptions/>
  <pageMargins left="0.2361111111111111" right="0.15763888888888888" top="0.5902777777777778" bottom="0.35416666666666663" header="0.5118055555555555" footer="0.15763888888888888"/>
  <pageSetup fitToHeight="15" fitToWidth="1" horizontalDpi="300" verticalDpi="300" orientation="portrait" paperSize="9"/>
  <headerFooter alignWithMargins="0">
    <oddFooter>&amp;CСтраница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0"/>
  <sheetViews>
    <sheetView workbookViewId="0" topLeftCell="A1">
      <selection activeCell="A1" sqref="A1"/>
    </sheetView>
  </sheetViews>
  <sheetFormatPr defaultColWidth="9.00390625" defaultRowHeight="12.75"/>
  <cols>
    <col min="1" max="1" width="2.375" style="1417" customWidth="1"/>
    <col min="2" max="2" width="66.00390625" style="1418" customWidth="1"/>
    <col min="3" max="3" width="0.875" style="1417" customWidth="1"/>
    <col min="4" max="4" width="11.25390625" style="1419" customWidth="1"/>
    <col min="5" max="5" width="6.75390625" style="1419" customWidth="1"/>
    <col min="6" max="6" width="0.875" style="1417" customWidth="1"/>
    <col min="7" max="7" width="7.00390625" style="1420" customWidth="1"/>
    <col min="8" max="8" width="9.125" style="1421" customWidth="1"/>
    <col min="9" max="9" width="8.875" style="1422" customWidth="1"/>
    <col min="10" max="10" width="7.75390625" style="1420" customWidth="1"/>
    <col min="11" max="11" width="10.125" style="1422" customWidth="1"/>
    <col min="12" max="12" width="0.875" style="1417" customWidth="1"/>
    <col min="13" max="13" width="8.375" style="1420" customWidth="1"/>
    <col min="14" max="14" width="7.125" style="1420" customWidth="1"/>
    <col min="15" max="15" width="8.125" style="1422" customWidth="1"/>
    <col min="16" max="16" width="9.75390625" style="1420" customWidth="1"/>
    <col min="17" max="17" width="9.25390625" style="1422" customWidth="1"/>
    <col min="18" max="16384" width="9.125" style="1417" customWidth="1"/>
  </cols>
  <sheetData>
    <row r="1" spans="1:17" s="1424" customFormat="1" ht="21.75" customHeight="1">
      <c r="A1" s="1423" t="s">
        <v>1067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</row>
    <row r="2" spans="1:17" s="1424" customFormat="1" ht="24.75" customHeight="1">
      <c r="A2" s="1425" t="s">
        <v>1068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</row>
    <row r="3" spans="1:17" s="1420" customFormat="1" ht="21.75" customHeight="1">
      <c r="A3" s="1426"/>
      <c r="B3" s="1427"/>
      <c r="C3" s="1428"/>
      <c r="D3" s="1429"/>
      <c r="E3" s="1426"/>
      <c r="F3" s="1427"/>
      <c r="G3" s="1426"/>
      <c r="H3" s="1426"/>
      <c r="I3" s="1426"/>
      <c r="J3" s="1426"/>
      <c r="K3" s="1426"/>
      <c r="L3" s="1427"/>
      <c r="M3" s="1426"/>
      <c r="N3" s="1429"/>
      <c r="O3" s="1430"/>
      <c r="P3" s="1426"/>
      <c r="Q3" s="1431" t="s">
        <v>2036</v>
      </c>
    </row>
    <row r="4" spans="1:17" s="1420" customFormat="1" ht="21.75" customHeight="1">
      <c r="A4" s="1426"/>
      <c r="B4" s="1427"/>
      <c r="C4" s="1428"/>
      <c r="D4" s="1429"/>
      <c r="E4" s="1426"/>
      <c r="F4" s="1427"/>
      <c r="G4" s="1426"/>
      <c r="H4" s="1426"/>
      <c r="I4" s="1426"/>
      <c r="J4" s="1426"/>
      <c r="K4" s="1426"/>
      <c r="L4" s="1427"/>
      <c r="M4" s="1426"/>
      <c r="N4" s="1429"/>
      <c r="O4" s="1430"/>
      <c r="P4" s="1426"/>
      <c r="Q4" s="1431" t="s">
        <v>2037</v>
      </c>
    </row>
    <row r="5" spans="1:17" s="1420" customFormat="1" ht="21.75" customHeight="1">
      <c r="A5" s="1432"/>
      <c r="B5" s="1432"/>
      <c r="C5" s="1432"/>
      <c r="D5" s="1432"/>
      <c r="E5" s="1432"/>
      <c r="F5" s="1432"/>
      <c r="G5" s="1432"/>
      <c r="H5" s="1432"/>
      <c r="I5" s="1432"/>
      <c r="J5" s="1432"/>
      <c r="K5" s="1432"/>
      <c r="L5" s="1427"/>
      <c r="M5" s="1426"/>
      <c r="N5" s="1429"/>
      <c r="O5" s="1430"/>
      <c r="P5" s="1426"/>
      <c r="Q5" s="1433" t="s">
        <v>1071</v>
      </c>
    </row>
    <row r="6" spans="1:17" s="1420" customFormat="1" ht="21.75" customHeight="1">
      <c r="A6" s="1432"/>
      <c r="B6" s="1434"/>
      <c r="C6" s="1434"/>
      <c r="D6" s="1434"/>
      <c r="E6" s="1434"/>
      <c r="F6" s="1434"/>
      <c r="G6" s="1434"/>
      <c r="H6" s="1434"/>
      <c r="I6" s="1434"/>
      <c r="J6" s="1434"/>
      <c r="K6" s="1434"/>
      <c r="L6" s="1434"/>
      <c r="M6" s="1434"/>
      <c r="N6" s="1434"/>
      <c r="O6" s="1434"/>
      <c r="P6" s="1434"/>
      <c r="Q6" s="1434"/>
    </row>
    <row r="7" spans="1:17" s="1436" customFormat="1" ht="24.75" customHeight="1">
      <c r="A7" s="1435" t="s">
        <v>1072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</row>
    <row r="8" spans="1:17" ht="20.25" customHeight="1">
      <c r="A8" s="1437" t="s">
        <v>1984</v>
      </c>
      <c r="B8" s="1437"/>
      <c r="C8" s="1437"/>
      <c r="D8" s="1437"/>
      <c r="E8" s="1437"/>
      <c r="F8" s="1437"/>
      <c r="G8" s="1437"/>
      <c r="H8" s="1437"/>
      <c r="I8" s="1437"/>
      <c r="J8" s="1437"/>
      <c r="K8" s="1437"/>
      <c r="L8" s="1437"/>
      <c r="M8" s="1437"/>
      <c r="N8" s="1437"/>
      <c r="O8" s="1437"/>
      <c r="P8" s="1437"/>
      <c r="Q8" s="1437"/>
    </row>
    <row r="9" spans="1:17" ht="18" customHeight="1">
      <c r="A9" s="1437" t="s">
        <v>2038</v>
      </c>
      <c r="B9" s="1437"/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7"/>
      <c r="O9" s="1437"/>
      <c r="P9" s="1437"/>
      <c r="Q9" s="1437"/>
    </row>
    <row r="10" spans="1:17" s="1436" customFormat="1" ht="3.75" customHeight="1">
      <c r="A10" s="1438"/>
      <c r="B10" s="1438"/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  <c r="N10" s="1438"/>
      <c r="O10" s="1438"/>
      <c r="P10" s="1438"/>
      <c r="Q10" s="1438"/>
    </row>
    <row r="11" spans="2:17" ht="19.5" customHeight="1">
      <c r="B11" s="1439" t="s">
        <v>254</v>
      </c>
      <c r="C11" s="1440"/>
      <c r="D11" s="1441" t="s">
        <v>1985</v>
      </c>
      <c r="E11" s="1442" t="s">
        <v>2039</v>
      </c>
      <c r="F11" s="1443"/>
      <c r="G11" s="1444" t="s">
        <v>2040</v>
      </c>
      <c r="H11" s="1444"/>
      <c r="I11" s="1444"/>
      <c r="J11" s="1444"/>
      <c r="K11" s="1444"/>
      <c r="L11" s="1443"/>
      <c r="M11" s="1444" t="s">
        <v>2041</v>
      </c>
      <c r="N11" s="1444"/>
      <c r="O11" s="1444"/>
      <c r="P11" s="1444"/>
      <c r="Q11" s="1444"/>
    </row>
    <row r="12" spans="2:17" s="1445" customFormat="1" ht="24" customHeight="1">
      <c r="B12" s="1439"/>
      <c r="C12" s="1440"/>
      <c r="D12" s="1441"/>
      <c r="E12" s="1442"/>
      <c r="F12" s="1443"/>
      <c r="G12" s="1446" t="s">
        <v>2042</v>
      </c>
      <c r="H12" s="1447" t="s">
        <v>2043</v>
      </c>
      <c r="I12" s="1447"/>
      <c r="J12" s="1448" t="s">
        <v>2044</v>
      </c>
      <c r="K12" s="1448"/>
      <c r="L12" s="1443"/>
      <c r="M12" s="1446" t="s">
        <v>2042</v>
      </c>
      <c r="N12" s="1447" t="s">
        <v>2043</v>
      </c>
      <c r="O12" s="1447"/>
      <c r="P12" s="1448" t="s">
        <v>2044</v>
      </c>
      <c r="Q12" s="1448"/>
    </row>
    <row r="13" spans="2:17" s="1445" customFormat="1" ht="27.75" customHeight="1">
      <c r="B13" s="1439"/>
      <c r="C13" s="1440"/>
      <c r="D13" s="1441"/>
      <c r="E13" s="1442"/>
      <c r="F13" s="1443"/>
      <c r="G13" s="1446"/>
      <c r="H13" s="1449" t="s">
        <v>16</v>
      </c>
      <c r="I13" s="1450" t="s">
        <v>2045</v>
      </c>
      <c r="J13" s="1449" t="s">
        <v>16</v>
      </c>
      <c r="K13" s="1451" t="s">
        <v>2045</v>
      </c>
      <c r="L13" s="1443"/>
      <c r="M13" s="1446"/>
      <c r="N13" s="1449" t="s">
        <v>16</v>
      </c>
      <c r="O13" s="1450" t="s">
        <v>2045</v>
      </c>
      <c r="P13" s="1449" t="s">
        <v>16</v>
      </c>
      <c r="Q13" s="1450" t="s">
        <v>2045</v>
      </c>
    </row>
    <row r="14" spans="2:17" s="1435" customFormat="1" ht="12.75" customHeight="1">
      <c r="B14" s="1452" t="s">
        <v>2046</v>
      </c>
      <c r="C14" s="1453"/>
      <c r="D14" s="1454">
        <v>2</v>
      </c>
      <c r="E14" s="1455">
        <v>3</v>
      </c>
      <c r="F14" s="1453"/>
      <c r="G14" s="1456">
        <v>4</v>
      </c>
      <c r="H14" s="1457" t="s">
        <v>26</v>
      </c>
      <c r="I14" s="1458">
        <v>6</v>
      </c>
      <c r="J14" s="1454">
        <v>7</v>
      </c>
      <c r="K14" s="1455">
        <v>8</v>
      </c>
      <c r="L14" s="1453"/>
      <c r="M14" s="1456">
        <v>9</v>
      </c>
      <c r="N14" s="1457" t="s">
        <v>2047</v>
      </c>
      <c r="O14" s="1458">
        <v>11</v>
      </c>
      <c r="P14" s="1457" t="s">
        <v>2048</v>
      </c>
      <c r="Q14" s="1455">
        <v>13</v>
      </c>
    </row>
    <row r="15" spans="1:17" s="1461" customFormat="1" ht="21.75" customHeight="1">
      <c r="A15" s="1459" t="s">
        <v>30</v>
      </c>
      <c r="B15" s="1459"/>
      <c r="C15" s="1459"/>
      <c r="D15" s="1459"/>
      <c r="E15" s="1459"/>
      <c r="F15" s="1459"/>
      <c r="G15" s="1459"/>
      <c r="H15" s="1459"/>
      <c r="I15" s="1460"/>
      <c r="J15" s="1459"/>
      <c r="K15" s="1460"/>
      <c r="L15" s="1459"/>
      <c r="M15" s="1459"/>
      <c r="N15" s="1459"/>
      <c r="O15" s="1460"/>
      <c r="P15" s="1459"/>
      <c r="Q15" s="1460"/>
    </row>
    <row r="16" spans="2:17" ht="21.75" customHeight="1">
      <c r="B16" s="1462" t="s">
        <v>2049</v>
      </c>
      <c r="C16" s="1463"/>
      <c r="D16" s="1464" t="s">
        <v>2050</v>
      </c>
      <c r="E16" s="1465" t="s">
        <v>2051</v>
      </c>
      <c r="F16" s="1466"/>
      <c r="G16" s="1467">
        <v>534</v>
      </c>
      <c r="H16" s="1468" t="s">
        <v>2052</v>
      </c>
      <c r="I16" s="1469">
        <v>7620</v>
      </c>
      <c r="J16" s="1468" t="s">
        <v>32</v>
      </c>
      <c r="K16" s="1470">
        <v>5800</v>
      </c>
      <c r="L16" s="1463"/>
      <c r="M16" s="1471" t="s">
        <v>2053</v>
      </c>
      <c r="N16" s="1468" t="s">
        <v>33</v>
      </c>
      <c r="O16" s="1470">
        <v>15240</v>
      </c>
      <c r="P16" s="1472" t="s">
        <v>34</v>
      </c>
      <c r="Q16" s="1470">
        <v>10770</v>
      </c>
    </row>
    <row r="17" spans="2:17" ht="21.75" customHeight="1">
      <c r="B17" s="1473" t="s">
        <v>36</v>
      </c>
      <c r="C17" s="1463"/>
      <c r="D17" s="1474" t="s">
        <v>2050</v>
      </c>
      <c r="E17" s="1465" t="s">
        <v>2051</v>
      </c>
      <c r="F17" s="1466"/>
      <c r="G17" s="1475">
        <v>537</v>
      </c>
      <c r="H17" s="1476" t="s">
        <v>2052</v>
      </c>
      <c r="I17" s="1477">
        <v>7620</v>
      </c>
      <c r="J17" s="1476" t="s">
        <v>32</v>
      </c>
      <c r="K17" s="1478">
        <v>5800</v>
      </c>
      <c r="L17" s="1463"/>
      <c r="M17" s="1479" t="s">
        <v>2054</v>
      </c>
      <c r="N17" s="1476" t="s">
        <v>33</v>
      </c>
      <c r="O17" s="1478">
        <v>15240</v>
      </c>
      <c r="P17" s="1480" t="s">
        <v>34</v>
      </c>
      <c r="Q17" s="1478">
        <v>10770</v>
      </c>
    </row>
    <row r="18" spans="2:17" ht="21.75" customHeight="1">
      <c r="B18" s="1473" t="s">
        <v>37</v>
      </c>
      <c r="C18" s="1463"/>
      <c r="D18" s="1474" t="s">
        <v>2050</v>
      </c>
      <c r="E18" s="1465" t="s">
        <v>2051</v>
      </c>
      <c r="F18" s="1466"/>
      <c r="G18" s="1475">
        <v>540</v>
      </c>
      <c r="H18" s="1476" t="s">
        <v>2052</v>
      </c>
      <c r="I18" s="1477">
        <v>7620</v>
      </c>
      <c r="J18" s="1476" t="s">
        <v>32</v>
      </c>
      <c r="K18" s="1478">
        <v>5800</v>
      </c>
      <c r="L18" s="1463"/>
      <c r="M18" s="1479" t="s">
        <v>2055</v>
      </c>
      <c r="N18" s="1476" t="s">
        <v>33</v>
      </c>
      <c r="O18" s="1478">
        <v>15240</v>
      </c>
      <c r="P18" s="1480" t="s">
        <v>34</v>
      </c>
      <c r="Q18" s="1478">
        <v>10770</v>
      </c>
    </row>
    <row r="19" spans="2:17" ht="21.75" customHeight="1">
      <c r="B19" s="1473" t="s">
        <v>38</v>
      </c>
      <c r="C19" s="1463"/>
      <c r="D19" s="1474" t="s">
        <v>2050</v>
      </c>
      <c r="E19" s="1465" t="s">
        <v>2051</v>
      </c>
      <c r="F19" s="1466"/>
      <c r="G19" s="1475">
        <v>545</v>
      </c>
      <c r="H19" s="1476" t="s">
        <v>2052</v>
      </c>
      <c r="I19" s="1477">
        <v>7620</v>
      </c>
      <c r="J19" s="1476" t="s">
        <v>32</v>
      </c>
      <c r="K19" s="1478">
        <v>5800</v>
      </c>
      <c r="L19" s="1463"/>
      <c r="M19" s="1479" t="s">
        <v>2056</v>
      </c>
      <c r="N19" s="1476" t="s">
        <v>33</v>
      </c>
      <c r="O19" s="1478">
        <v>15240</v>
      </c>
      <c r="P19" s="1480" t="s">
        <v>34</v>
      </c>
      <c r="Q19" s="1478">
        <v>10770</v>
      </c>
    </row>
    <row r="20" spans="2:17" ht="21.75" customHeight="1">
      <c r="B20" s="1481" t="s">
        <v>2057</v>
      </c>
      <c r="C20" s="1463"/>
      <c r="D20" s="1482" t="s">
        <v>2050</v>
      </c>
      <c r="E20" s="1465" t="s">
        <v>2051</v>
      </c>
      <c r="F20" s="1466"/>
      <c r="G20" s="1483" t="s">
        <v>2058</v>
      </c>
      <c r="H20" s="1484" t="s">
        <v>2052</v>
      </c>
      <c r="I20" s="1485">
        <v>7620</v>
      </c>
      <c r="J20" s="1484" t="s">
        <v>32</v>
      </c>
      <c r="K20" s="1486">
        <v>5800</v>
      </c>
      <c r="L20" s="1463"/>
      <c r="M20" s="1483" t="s">
        <v>2059</v>
      </c>
      <c r="N20" s="1484" t="s">
        <v>33</v>
      </c>
      <c r="O20" s="1486">
        <v>15240</v>
      </c>
      <c r="P20" s="1487" t="s">
        <v>34</v>
      </c>
      <c r="Q20" s="1486">
        <v>10770</v>
      </c>
    </row>
    <row r="21" spans="1:17" s="1461" customFormat="1" ht="21.75" customHeight="1">
      <c r="A21" s="1459" t="s">
        <v>41</v>
      </c>
      <c r="B21" s="1459"/>
      <c r="C21" s="1459"/>
      <c r="D21" s="1459"/>
      <c r="E21" s="1459"/>
      <c r="F21" s="1459"/>
      <c r="G21" s="1459"/>
      <c r="H21" s="1459"/>
      <c r="I21" s="1488"/>
      <c r="J21" s="1459"/>
      <c r="K21" s="1488"/>
      <c r="L21" s="1459"/>
      <c r="M21" s="1459"/>
      <c r="N21" s="1459"/>
      <c r="O21" s="1488"/>
      <c r="P21" s="1459"/>
      <c r="Q21" s="1488"/>
    </row>
    <row r="22" spans="2:17" ht="21.75" customHeight="1">
      <c r="B22" s="1489" t="s">
        <v>2060</v>
      </c>
      <c r="C22" s="1463"/>
      <c r="D22" s="1490" t="s">
        <v>2061</v>
      </c>
      <c r="E22" s="1491" t="s">
        <v>2062</v>
      </c>
      <c r="F22" s="1466"/>
      <c r="G22" s="1492">
        <v>548</v>
      </c>
      <c r="H22" s="1493">
        <v>2010</v>
      </c>
      <c r="I22" s="1494">
        <v>5550</v>
      </c>
      <c r="J22" s="1495" t="s">
        <v>2063</v>
      </c>
      <c r="K22" s="1496">
        <v>3960</v>
      </c>
      <c r="L22" s="1463"/>
      <c r="M22" s="1497" t="s">
        <v>42</v>
      </c>
      <c r="N22" s="1493">
        <v>2012</v>
      </c>
      <c r="O22" s="1496">
        <v>11090</v>
      </c>
      <c r="P22" s="1498" t="s">
        <v>44</v>
      </c>
      <c r="Q22" s="1496">
        <v>7600</v>
      </c>
    </row>
    <row r="23" spans="1:17" ht="21.75" customHeight="1">
      <c r="A23" s="1459" t="s">
        <v>46</v>
      </c>
      <c r="B23" s="1459"/>
      <c r="C23" s="1499"/>
      <c r="D23" s="1499"/>
      <c r="E23" s="1499"/>
      <c r="F23" s="1499"/>
      <c r="G23" s="1499"/>
      <c r="H23" s="1499"/>
      <c r="I23" s="1500"/>
      <c r="J23" s="1499"/>
      <c r="K23" s="1500"/>
      <c r="L23" s="1499"/>
      <c r="M23" s="1499"/>
      <c r="N23" s="1499"/>
      <c r="O23" s="1500"/>
      <c r="P23" s="1499"/>
      <c r="Q23" s="1500"/>
    </row>
    <row r="24" spans="2:17" ht="21.75" customHeight="1">
      <c r="B24" s="1489" t="s">
        <v>2064</v>
      </c>
      <c r="C24" s="1501"/>
      <c r="D24" s="1490" t="s">
        <v>2065</v>
      </c>
      <c r="E24" s="1491" t="s">
        <v>2051</v>
      </c>
      <c r="F24" s="1466"/>
      <c r="G24" s="1497" t="s">
        <v>2066</v>
      </c>
      <c r="H24" s="1502" t="s">
        <v>2067</v>
      </c>
      <c r="I24" s="1494">
        <v>9600</v>
      </c>
      <c r="J24" s="1502" t="s">
        <v>49</v>
      </c>
      <c r="K24" s="1496">
        <v>7460</v>
      </c>
      <c r="L24" s="1503"/>
      <c r="M24" s="1497" t="s">
        <v>47</v>
      </c>
      <c r="N24" s="1502" t="s">
        <v>50</v>
      </c>
      <c r="O24" s="1496">
        <v>19050</v>
      </c>
      <c r="P24" s="1504" t="s">
        <v>51</v>
      </c>
      <c r="Q24" s="1496">
        <v>14400</v>
      </c>
    </row>
    <row r="25" spans="1:17" s="1461" customFormat="1" ht="21.75" customHeight="1">
      <c r="A25" s="1459" t="s">
        <v>53</v>
      </c>
      <c r="B25" s="1459"/>
      <c r="C25" s="1459"/>
      <c r="D25" s="1459"/>
      <c r="E25" s="1459"/>
      <c r="F25" s="1459"/>
      <c r="G25" s="1459"/>
      <c r="H25" s="1459"/>
      <c r="I25" s="1488"/>
      <c r="J25" s="1459"/>
      <c r="K25" s="1488"/>
      <c r="L25" s="1459"/>
      <c r="M25" s="1459"/>
      <c r="N25" s="1459"/>
      <c r="O25" s="1488"/>
      <c r="P25" s="1459"/>
      <c r="Q25" s="1488"/>
    </row>
    <row r="26" spans="2:17" ht="33" customHeight="1">
      <c r="B26" s="1505" t="s">
        <v>54</v>
      </c>
      <c r="C26" s="1463"/>
      <c r="D26" s="1464" t="s">
        <v>2068</v>
      </c>
      <c r="E26" s="1465" t="s">
        <v>2069</v>
      </c>
      <c r="F26" s="1466"/>
      <c r="G26" s="1471" t="s">
        <v>2070</v>
      </c>
      <c r="H26" s="1506">
        <v>2030</v>
      </c>
      <c r="I26" s="1469">
        <v>5550</v>
      </c>
      <c r="J26" s="1506">
        <v>2031</v>
      </c>
      <c r="K26" s="1470">
        <v>3960</v>
      </c>
      <c r="L26" s="1463"/>
      <c r="M26" s="1471" t="s">
        <v>2071</v>
      </c>
      <c r="N26" s="1506">
        <v>2032</v>
      </c>
      <c r="O26" s="1470">
        <v>11090</v>
      </c>
      <c r="P26" s="1507">
        <v>2033</v>
      </c>
      <c r="Q26" s="1470">
        <v>7600</v>
      </c>
    </row>
    <row r="27" spans="2:17" ht="33" customHeight="1">
      <c r="B27" s="1508" t="s">
        <v>55</v>
      </c>
      <c r="C27" s="1463"/>
      <c r="D27" s="1474" t="s">
        <v>2068</v>
      </c>
      <c r="E27" s="1509" t="s">
        <v>454</v>
      </c>
      <c r="F27" s="1466"/>
      <c r="G27" s="1479" t="s">
        <v>2072</v>
      </c>
      <c r="H27" s="1510">
        <v>2030</v>
      </c>
      <c r="I27" s="1478">
        <v>5550</v>
      </c>
      <c r="J27" s="1510">
        <v>2031</v>
      </c>
      <c r="K27" s="1478">
        <v>3960</v>
      </c>
      <c r="L27" s="1463"/>
      <c r="M27" s="1479" t="s">
        <v>2073</v>
      </c>
      <c r="N27" s="1510">
        <v>2032</v>
      </c>
      <c r="O27" s="1478">
        <v>11090</v>
      </c>
      <c r="P27" s="1511">
        <v>2033</v>
      </c>
      <c r="Q27" s="1478">
        <v>7600</v>
      </c>
    </row>
    <row r="28" spans="2:17" ht="33" customHeight="1">
      <c r="B28" s="1508" t="s">
        <v>2074</v>
      </c>
      <c r="C28" s="1463"/>
      <c r="D28" s="1474" t="s">
        <v>2075</v>
      </c>
      <c r="E28" s="1509" t="s">
        <v>2051</v>
      </c>
      <c r="F28" s="1466"/>
      <c r="G28" s="1475">
        <v>530</v>
      </c>
      <c r="H28" s="1510">
        <v>2030</v>
      </c>
      <c r="I28" s="1478">
        <v>5550</v>
      </c>
      <c r="J28" s="1510">
        <v>2031</v>
      </c>
      <c r="K28" s="1478">
        <v>3960</v>
      </c>
      <c r="L28" s="1463"/>
      <c r="M28" s="1479" t="s">
        <v>2076</v>
      </c>
      <c r="N28" s="1510">
        <v>2032</v>
      </c>
      <c r="O28" s="1478">
        <v>11090</v>
      </c>
      <c r="P28" s="1511">
        <v>2033</v>
      </c>
      <c r="Q28" s="1478">
        <v>7600</v>
      </c>
    </row>
    <row r="29" spans="2:17" ht="21.75" customHeight="1">
      <c r="B29" s="1512" t="s">
        <v>57</v>
      </c>
      <c r="C29" s="1463"/>
      <c r="D29" s="1482" t="s">
        <v>2068</v>
      </c>
      <c r="E29" s="1513" t="s">
        <v>2069</v>
      </c>
      <c r="F29" s="1466"/>
      <c r="G29" s="1483" t="s">
        <v>2077</v>
      </c>
      <c r="H29" s="1514">
        <v>2030</v>
      </c>
      <c r="I29" s="1486">
        <v>5550</v>
      </c>
      <c r="J29" s="1514">
        <v>2031</v>
      </c>
      <c r="K29" s="1486">
        <v>3960</v>
      </c>
      <c r="L29" s="1463"/>
      <c r="M29" s="1483" t="s">
        <v>2078</v>
      </c>
      <c r="N29" s="1514">
        <v>2032</v>
      </c>
      <c r="O29" s="1486">
        <v>11090</v>
      </c>
      <c r="P29" s="1515">
        <v>2033</v>
      </c>
      <c r="Q29" s="1486">
        <v>7600</v>
      </c>
    </row>
    <row r="30" spans="1:17" s="1461" customFormat="1" ht="21.75" customHeight="1">
      <c r="A30" s="1459" t="s">
        <v>58</v>
      </c>
      <c r="B30" s="1459"/>
      <c r="C30" s="1459"/>
      <c r="D30" s="1459"/>
      <c r="E30" s="1459"/>
      <c r="F30" s="1459"/>
      <c r="G30" s="1459"/>
      <c r="H30" s="1459"/>
      <c r="I30" s="1488"/>
      <c r="J30" s="1459"/>
      <c r="K30" s="1488"/>
      <c r="L30" s="1459"/>
      <c r="M30" s="1459"/>
      <c r="N30" s="1459"/>
      <c r="O30" s="1488"/>
      <c r="P30" s="1459"/>
      <c r="Q30" s="1488"/>
    </row>
    <row r="31" spans="2:17" ht="21.75" customHeight="1">
      <c r="B31" s="1489" t="s">
        <v>60</v>
      </c>
      <c r="C31" s="1463"/>
      <c r="D31" s="1490" t="s">
        <v>2068</v>
      </c>
      <c r="E31" s="1491" t="s">
        <v>2069</v>
      </c>
      <c r="F31" s="1466"/>
      <c r="G31" s="1497" t="s">
        <v>2079</v>
      </c>
      <c r="H31" s="1495" t="s">
        <v>2080</v>
      </c>
      <c r="I31" s="1494">
        <v>5550</v>
      </c>
      <c r="J31" s="1495" t="s">
        <v>61</v>
      </c>
      <c r="K31" s="1496">
        <v>3960</v>
      </c>
      <c r="L31" s="1516"/>
      <c r="M31" s="1497" t="s">
        <v>59</v>
      </c>
      <c r="N31" s="1495" t="s">
        <v>62</v>
      </c>
      <c r="O31" s="1496">
        <v>11090</v>
      </c>
      <c r="P31" s="1498" t="s">
        <v>63</v>
      </c>
      <c r="Q31" s="1496">
        <v>7600</v>
      </c>
    </row>
    <row r="32" spans="1:17" s="1461" customFormat="1" ht="21.75" customHeight="1">
      <c r="A32" s="1459" t="s">
        <v>67</v>
      </c>
      <c r="B32" s="1459"/>
      <c r="C32" s="1459"/>
      <c r="D32" s="1459"/>
      <c r="E32" s="1459"/>
      <c r="F32" s="1459"/>
      <c r="G32" s="1459"/>
      <c r="H32" s="1459"/>
      <c r="I32" s="1488"/>
      <c r="J32" s="1459"/>
      <c r="K32" s="1488"/>
      <c r="L32" s="1459"/>
      <c r="M32" s="1459"/>
      <c r="N32" s="1459"/>
      <c r="O32" s="1488"/>
      <c r="P32" s="1459"/>
      <c r="Q32" s="1488"/>
    </row>
    <row r="33" spans="2:17" ht="21.75" customHeight="1">
      <c r="B33" s="1517" t="s">
        <v>68</v>
      </c>
      <c r="C33" s="1463"/>
      <c r="D33" s="1490" t="s">
        <v>2081</v>
      </c>
      <c r="E33" s="1491" t="s">
        <v>2051</v>
      </c>
      <c r="F33" s="1466"/>
      <c r="G33" s="1497" t="s">
        <v>2082</v>
      </c>
      <c r="H33" s="1495" t="s">
        <v>2083</v>
      </c>
      <c r="I33" s="1494">
        <v>7620</v>
      </c>
      <c r="J33" s="1495" t="s">
        <v>2084</v>
      </c>
      <c r="K33" s="1496">
        <v>5800</v>
      </c>
      <c r="L33" s="1516"/>
      <c r="M33" s="1497" t="s">
        <v>2085</v>
      </c>
      <c r="N33" s="1495" t="s">
        <v>2086</v>
      </c>
      <c r="O33" s="1496">
        <v>15240</v>
      </c>
      <c r="P33" s="1498" t="s">
        <v>2087</v>
      </c>
      <c r="Q33" s="1496">
        <v>10770</v>
      </c>
    </row>
    <row r="34" spans="1:17" s="1461" customFormat="1" ht="21.75" customHeight="1">
      <c r="A34" s="1459" t="s">
        <v>73</v>
      </c>
      <c r="B34" s="1459"/>
      <c r="C34" s="1459"/>
      <c r="D34" s="1459"/>
      <c r="E34" s="1459"/>
      <c r="F34" s="1459"/>
      <c r="G34" s="1459"/>
      <c r="H34" s="1459"/>
      <c r="I34" s="1488"/>
      <c r="J34" s="1459"/>
      <c r="K34" s="1488"/>
      <c r="L34" s="1459"/>
      <c r="M34" s="1459"/>
      <c r="N34" s="1459"/>
      <c r="O34" s="1488"/>
      <c r="P34" s="1459"/>
      <c r="Q34" s="1488"/>
    </row>
    <row r="35" spans="2:17" ht="33" customHeight="1">
      <c r="B35" s="1505" t="s">
        <v>80</v>
      </c>
      <c r="C35" s="1518"/>
      <c r="D35" s="1464" t="s">
        <v>2088</v>
      </c>
      <c r="E35" s="1465" t="s">
        <v>2051</v>
      </c>
      <c r="F35" s="1466"/>
      <c r="G35" s="1471" t="s">
        <v>2089</v>
      </c>
      <c r="H35" s="1519" t="s">
        <v>2090</v>
      </c>
      <c r="I35" s="1469">
        <v>9600</v>
      </c>
      <c r="J35" s="1519" t="s">
        <v>69</v>
      </c>
      <c r="K35" s="1470">
        <v>7460</v>
      </c>
      <c r="L35" s="1520"/>
      <c r="M35" s="1471" t="s">
        <v>74</v>
      </c>
      <c r="N35" s="1519" t="s">
        <v>70</v>
      </c>
      <c r="O35" s="1470">
        <v>19050</v>
      </c>
      <c r="P35" s="1521" t="s">
        <v>71</v>
      </c>
      <c r="Q35" s="1470">
        <v>14400</v>
      </c>
    </row>
    <row r="36" spans="2:17" ht="33" customHeight="1">
      <c r="B36" s="1508" t="s">
        <v>85</v>
      </c>
      <c r="C36" s="1518"/>
      <c r="D36" s="1474" t="s">
        <v>2088</v>
      </c>
      <c r="E36" s="1509" t="s">
        <v>2051</v>
      </c>
      <c r="F36" s="1466"/>
      <c r="G36" s="1479" t="s">
        <v>2091</v>
      </c>
      <c r="H36" s="1522" t="s">
        <v>72</v>
      </c>
      <c r="I36" s="1477">
        <v>19050</v>
      </c>
      <c r="J36" s="1522" t="s">
        <v>2092</v>
      </c>
      <c r="K36" s="1478">
        <v>14900</v>
      </c>
      <c r="L36" s="1523"/>
      <c r="M36" s="1479" t="s">
        <v>2093</v>
      </c>
      <c r="N36" s="1522" t="s">
        <v>2094</v>
      </c>
      <c r="O36" s="1478">
        <v>28980</v>
      </c>
      <c r="P36" s="1524" t="s">
        <v>2095</v>
      </c>
      <c r="Q36" s="1478">
        <v>19880</v>
      </c>
    </row>
    <row r="37" spans="1:17" s="1461" customFormat="1" ht="21.75" customHeight="1">
      <c r="A37" s="1459" t="s">
        <v>92</v>
      </c>
      <c r="B37" s="1459"/>
      <c r="C37" s="1459"/>
      <c r="D37" s="1459"/>
      <c r="E37" s="1459"/>
      <c r="F37" s="1459"/>
      <c r="G37" s="1459"/>
      <c r="H37" s="1459"/>
      <c r="I37" s="1488"/>
      <c r="J37" s="1459"/>
      <c r="K37" s="1488"/>
      <c r="L37" s="1459"/>
      <c r="M37" s="1459"/>
      <c r="N37" s="1459"/>
      <c r="O37" s="1488"/>
      <c r="P37" s="1459"/>
      <c r="Q37" s="1488"/>
    </row>
    <row r="38" spans="2:17" ht="33" customHeight="1">
      <c r="B38" s="1525" t="s">
        <v>94</v>
      </c>
      <c r="C38" s="1501"/>
      <c r="D38" s="1464" t="s">
        <v>2096</v>
      </c>
      <c r="E38" s="1465" t="s">
        <v>2051</v>
      </c>
      <c r="F38" s="1466"/>
      <c r="G38" s="1471" t="s">
        <v>2097</v>
      </c>
      <c r="H38" s="1519" t="s">
        <v>2098</v>
      </c>
      <c r="I38" s="1469">
        <v>9600</v>
      </c>
      <c r="J38" s="1519" t="s">
        <v>95</v>
      </c>
      <c r="K38" s="1470">
        <v>7460</v>
      </c>
      <c r="L38" s="1520"/>
      <c r="M38" s="1471">
        <v>474</v>
      </c>
      <c r="N38" s="1519" t="s">
        <v>96</v>
      </c>
      <c r="O38" s="1470">
        <v>19050</v>
      </c>
      <c r="P38" s="1521" t="s">
        <v>97</v>
      </c>
      <c r="Q38" s="1470">
        <v>14400</v>
      </c>
    </row>
    <row r="39" spans="2:17" ht="33" customHeight="1">
      <c r="B39" s="1526" t="s">
        <v>99</v>
      </c>
      <c r="C39" s="1501"/>
      <c r="D39" s="1474" t="s">
        <v>2096</v>
      </c>
      <c r="E39" s="1509" t="s">
        <v>2051</v>
      </c>
      <c r="F39" s="1466"/>
      <c r="G39" s="1479" t="s">
        <v>2099</v>
      </c>
      <c r="H39" s="1522" t="s">
        <v>98</v>
      </c>
      <c r="I39" s="1477">
        <v>19050</v>
      </c>
      <c r="J39" s="1522" t="s">
        <v>100</v>
      </c>
      <c r="K39" s="1478">
        <v>14900</v>
      </c>
      <c r="L39" s="1523"/>
      <c r="M39" s="1479" t="s">
        <v>2100</v>
      </c>
      <c r="N39" s="1522" t="s">
        <v>101</v>
      </c>
      <c r="O39" s="1478">
        <v>28980</v>
      </c>
      <c r="P39" s="1524" t="s">
        <v>102</v>
      </c>
      <c r="Q39" s="1478">
        <v>19880</v>
      </c>
    </row>
    <row r="40" spans="1:17" s="1461" customFormat="1" ht="21.75" customHeight="1">
      <c r="A40" s="1459" t="s">
        <v>2101</v>
      </c>
      <c r="B40" s="1459"/>
      <c r="C40" s="1459"/>
      <c r="D40" s="1459"/>
      <c r="E40" s="1459"/>
      <c r="F40" s="1459"/>
      <c r="G40" s="1459"/>
      <c r="H40" s="1459"/>
      <c r="I40" s="1488"/>
      <c r="J40" s="1459"/>
      <c r="K40" s="1488"/>
      <c r="L40" s="1459"/>
      <c r="M40" s="1459"/>
      <c r="N40" s="1459"/>
      <c r="O40" s="1488"/>
      <c r="P40" s="1459"/>
      <c r="Q40" s="1488"/>
    </row>
    <row r="41" spans="2:17" ht="30.75" customHeight="1">
      <c r="B41" s="1489" t="s">
        <v>2102</v>
      </c>
      <c r="C41" s="1463"/>
      <c r="D41" s="1490" t="s">
        <v>2103</v>
      </c>
      <c r="E41" s="1491" t="s">
        <v>2069</v>
      </c>
      <c r="F41" s="1466"/>
      <c r="G41" s="1497" t="s">
        <v>2104</v>
      </c>
      <c r="H41" s="1502" t="s">
        <v>2105</v>
      </c>
      <c r="I41" s="1494">
        <v>5800</v>
      </c>
      <c r="J41" s="1502" t="s">
        <v>123</v>
      </c>
      <c r="K41" s="1496">
        <v>4140</v>
      </c>
      <c r="L41" s="1520"/>
      <c r="M41" s="1497" t="s">
        <v>2106</v>
      </c>
      <c r="N41" s="1502" t="s">
        <v>124</v>
      </c>
      <c r="O41" s="1496">
        <v>11600</v>
      </c>
      <c r="P41" s="1504" t="s">
        <v>125</v>
      </c>
      <c r="Q41" s="1496">
        <v>7950</v>
      </c>
    </row>
    <row r="42" spans="2:17" s="1527" customFormat="1" ht="21.75" customHeight="1" hidden="1">
      <c r="B42" s="1528" t="s">
        <v>2107</v>
      </c>
      <c r="C42" s="1529"/>
      <c r="D42" s="1530" t="s">
        <v>2103</v>
      </c>
      <c r="E42" s="1531" t="s">
        <v>26</v>
      </c>
      <c r="F42" s="1532"/>
      <c r="G42" s="1533"/>
      <c r="H42" s="1534"/>
      <c r="I42" s="1535"/>
      <c r="J42" s="1536"/>
      <c r="K42" s="1535"/>
      <c r="L42" s="1537"/>
      <c r="M42" s="1538"/>
      <c r="N42" s="1539"/>
      <c r="O42" s="1535"/>
      <c r="P42" s="1536"/>
      <c r="Q42" s="1535"/>
    </row>
    <row r="43" spans="1:17" s="1461" customFormat="1" ht="21.75" customHeight="1">
      <c r="A43" s="1459" t="s">
        <v>121</v>
      </c>
      <c r="B43" s="1459"/>
      <c r="C43" s="1459"/>
      <c r="D43" s="1459"/>
      <c r="E43" s="1459"/>
      <c r="F43" s="1459"/>
      <c r="G43" s="1459"/>
      <c r="H43" s="1459"/>
      <c r="I43" s="1488"/>
      <c r="J43" s="1459"/>
      <c r="K43" s="1488"/>
      <c r="L43" s="1459"/>
      <c r="M43" s="1459"/>
      <c r="N43" s="1459"/>
      <c r="O43" s="1488"/>
      <c r="P43" s="1459"/>
      <c r="Q43" s="1488"/>
    </row>
    <row r="44" spans="2:17" ht="33" customHeight="1">
      <c r="B44" s="1525" t="s">
        <v>2108</v>
      </c>
      <c r="C44" s="1463"/>
      <c r="D44" s="1464" t="s">
        <v>2109</v>
      </c>
      <c r="E44" s="1465" t="s">
        <v>2051</v>
      </c>
      <c r="F44" s="1466"/>
      <c r="G44" s="1471" t="s">
        <v>2110</v>
      </c>
      <c r="H44" s="1519" t="s">
        <v>2111</v>
      </c>
      <c r="I44" s="1469">
        <v>7290</v>
      </c>
      <c r="J44" s="1519" t="s">
        <v>2112</v>
      </c>
      <c r="K44" s="1470">
        <v>5550</v>
      </c>
      <c r="L44" s="1463"/>
      <c r="M44" s="1471" t="s">
        <v>2113</v>
      </c>
      <c r="N44" s="1519" t="s">
        <v>2114</v>
      </c>
      <c r="O44" s="1470">
        <v>14570</v>
      </c>
      <c r="P44" s="1521" t="s">
        <v>2115</v>
      </c>
      <c r="Q44" s="1470">
        <v>10300</v>
      </c>
    </row>
    <row r="45" spans="1:17" s="1461" customFormat="1" ht="21.75" customHeight="1">
      <c r="A45" s="1459" t="s">
        <v>128</v>
      </c>
      <c r="B45" s="1459"/>
      <c r="C45" s="1459"/>
      <c r="D45" s="1459"/>
      <c r="E45" s="1459"/>
      <c r="F45" s="1459"/>
      <c r="G45" s="1459"/>
      <c r="H45" s="1459"/>
      <c r="I45" s="1488"/>
      <c r="J45" s="1459"/>
      <c r="K45" s="1488"/>
      <c r="L45" s="1459"/>
      <c r="M45" s="1459"/>
      <c r="N45" s="1459"/>
      <c r="O45" s="1488"/>
      <c r="P45" s="1459"/>
      <c r="Q45" s="1488"/>
    </row>
    <row r="46" spans="2:17" ht="48.75" customHeight="1">
      <c r="B46" s="1462" t="s">
        <v>2116</v>
      </c>
      <c r="C46" s="1501"/>
      <c r="D46" s="1464" t="s">
        <v>2117</v>
      </c>
      <c r="E46" s="1465" t="s">
        <v>2051</v>
      </c>
      <c r="F46" s="1540"/>
      <c r="G46" s="1471" t="s">
        <v>2118</v>
      </c>
      <c r="H46" s="1519" t="s">
        <v>2119</v>
      </c>
      <c r="I46" s="1469">
        <v>9200</v>
      </c>
      <c r="J46" s="1519" t="s">
        <v>2120</v>
      </c>
      <c r="K46" s="1470">
        <v>7130</v>
      </c>
      <c r="L46" s="1520"/>
      <c r="M46" s="1471" t="s">
        <v>129</v>
      </c>
      <c r="N46" s="1519" t="s">
        <v>2121</v>
      </c>
      <c r="O46" s="1470">
        <v>18220</v>
      </c>
      <c r="P46" s="1521" t="s">
        <v>2122</v>
      </c>
      <c r="Q46" s="1470">
        <v>13780</v>
      </c>
    </row>
    <row r="47" spans="2:17" ht="48.75" customHeight="1">
      <c r="B47" s="1473" t="s">
        <v>2123</v>
      </c>
      <c r="C47" s="1501"/>
      <c r="D47" s="1474" t="s">
        <v>2124</v>
      </c>
      <c r="E47" s="1465" t="s">
        <v>2051</v>
      </c>
      <c r="F47" s="1540"/>
      <c r="G47" s="1479" t="s">
        <v>2125</v>
      </c>
      <c r="H47" s="1541" t="s">
        <v>2119</v>
      </c>
      <c r="I47" s="1477">
        <v>9200</v>
      </c>
      <c r="J47" s="1522" t="s">
        <v>2120</v>
      </c>
      <c r="K47" s="1478">
        <v>7130</v>
      </c>
      <c r="L47" s="1523"/>
      <c r="M47" s="1479" t="s">
        <v>135</v>
      </c>
      <c r="N47" s="1522" t="s">
        <v>2121</v>
      </c>
      <c r="O47" s="1478">
        <v>18220</v>
      </c>
      <c r="P47" s="1524" t="s">
        <v>2122</v>
      </c>
      <c r="Q47" s="1478">
        <v>13780</v>
      </c>
    </row>
    <row r="48" spans="1:17" s="1461" customFormat="1" ht="21.75" customHeight="1">
      <c r="A48" s="1459" t="s">
        <v>139</v>
      </c>
      <c r="B48" s="1459"/>
      <c r="C48" s="1459"/>
      <c r="D48" s="1459"/>
      <c r="E48" s="1459"/>
      <c r="F48" s="1459"/>
      <c r="G48" s="1459"/>
      <c r="H48" s="1459"/>
      <c r="I48" s="1488"/>
      <c r="J48" s="1459"/>
      <c r="K48" s="1488"/>
      <c r="L48" s="1459"/>
      <c r="M48" s="1459"/>
      <c r="N48" s="1459"/>
      <c r="O48" s="1488"/>
      <c r="P48" s="1459"/>
      <c r="Q48" s="1488"/>
    </row>
    <row r="49" spans="2:17" ht="43.5" customHeight="1">
      <c r="B49" s="1462" t="s">
        <v>143</v>
      </c>
      <c r="C49" s="1463"/>
      <c r="D49" s="1464" t="s">
        <v>2126</v>
      </c>
      <c r="E49" s="1465" t="s">
        <v>2069</v>
      </c>
      <c r="F49" s="1466"/>
      <c r="G49" s="1467">
        <v>527</v>
      </c>
      <c r="H49" s="1519" t="s">
        <v>2127</v>
      </c>
      <c r="I49" s="1469">
        <v>5550</v>
      </c>
      <c r="J49" s="1519" t="s">
        <v>131</v>
      </c>
      <c r="K49" s="1470">
        <v>3960</v>
      </c>
      <c r="L49" s="1520"/>
      <c r="M49" s="1471">
        <v>260</v>
      </c>
      <c r="N49" s="1519" t="s">
        <v>132</v>
      </c>
      <c r="O49" s="1470">
        <v>11090</v>
      </c>
      <c r="P49" s="1521" t="s">
        <v>133</v>
      </c>
      <c r="Q49" s="1470">
        <v>7600</v>
      </c>
    </row>
    <row r="50" spans="2:17" ht="43.5" customHeight="1">
      <c r="B50" s="1473" t="s">
        <v>149</v>
      </c>
      <c r="C50" s="1463"/>
      <c r="D50" s="1542" t="s">
        <v>2128</v>
      </c>
      <c r="E50" s="1465" t="s">
        <v>2069</v>
      </c>
      <c r="F50" s="1466"/>
      <c r="G50" s="1479" t="s">
        <v>2129</v>
      </c>
      <c r="H50" s="1522" t="s">
        <v>2127</v>
      </c>
      <c r="I50" s="1477">
        <v>5550</v>
      </c>
      <c r="J50" s="1522" t="s">
        <v>131</v>
      </c>
      <c r="K50" s="1478">
        <v>3960</v>
      </c>
      <c r="L50" s="1523"/>
      <c r="M50" s="1479" t="s">
        <v>148</v>
      </c>
      <c r="N50" s="1522" t="s">
        <v>132</v>
      </c>
      <c r="O50" s="1478">
        <v>11090</v>
      </c>
      <c r="P50" s="1524" t="s">
        <v>133</v>
      </c>
      <c r="Q50" s="1478">
        <v>7600</v>
      </c>
    </row>
    <row r="51" spans="2:17" ht="43.5" customHeight="1">
      <c r="B51" s="1473" t="s">
        <v>151</v>
      </c>
      <c r="C51" s="1463"/>
      <c r="D51" s="1474" t="s">
        <v>2130</v>
      </c>
      <c r="E51" s="1465" t="s">
        <v>2069</v>
      </c>
      <c r="F51" s="1466"/>
      <c r="G51" s="1479" t="s">
        <v>2131</v>
      </c>
      <c r="H51" s="1522" t="s">
        <v>2127</v>
      </c>
      <c r="I51" s="1477">
        <v>5550</v>
      </c>
      <c r="J51" s="1522" t="s">
        <v>131</v>
      </c>
      <c r="K51" s="1478">
        <v>3960</v>
      </c>
      <c r="L51" s="1523"/>
      <c r="M51" s="1479" t="s">
        <v>150</v>
      </c>
      <c r="N51" s="1522" t="s">
        <v>132</v>
      </c>
      <c r="O51" s="1478">
        <v>11090</v>
      </c>
      <c r="P51" s="1524" t="s">
        <v>133</v>
      </c>
      <c r="Q51" s="1478">
        <v>7600</v>
      </c>
    </row>
    <row r="52" spans="2:17" ht="48.75" customHeight="1">
      <c r="B52" s="1473" t="s">
        <v>2132</v>
      </c>
      <c r="C52" s="1463"/>
      <c r="D52" s="1474" t="s">
        <v>2133</v>
      </c>
      <c r="E52" s="1509" t="s">
        <v>2051</v>
      </c>
      <c r="F52" s="1466"/>
      <c r="G52" s="1475">
        <v>525</v>
      </c>
      <c r="H52" s="1522" t="s">
        <v>2127</v>
      </c>
      <c r="I52" s="1477">
        <v>5550</v>
      </c>
      <c r="J52" s="1522" t="s">
        <v>131</v>
      </c>
      <c r="K52" s="1478">
        <v>3960</v>
      </c>
      <c r="L52" s="1523"/>
      <c r="M52" s="1479">
        <v>528</v>
      </c>
      <c r="N52" s="1522" t="s">
        <v>132</v>
      </c>
      <c r="O52" s="1478">
        <v>11090</v>
      </c>
      <c r="P52" s="1524" t="s">
        <v>133</v>
      </c>
      <c r="Q52" s="1478">
        <v>7600</v>
      </c>
    </row>
    <row r="53" spans="2:17" ht="50.25" customHeight="1">
      <c r="B53" s="1473" t="s">
        <v>2134</v>
      </c>
      <c r="C53" s="1463"/>
      <c r="D53" s="1474" t="s">
        <v>2135</v>
      </c>
      <c r="E53" s="1509" t="s">
        <v>2051</v>
      </c>
      <c r="F53" s="1466"/>
      <c r="G53" s="1475">
        <v>634</v>
      </c>
      <c r="H53" s="1522" t="s">
        <v>2127</v>
      </c>
      <c r="I53" s="1477">
        <v>5550</v>
      </c>
      <c r="J53" s="1522" t="s">
        <v>131</v>
      </c>
      <c r="K53" s="1478">
        <v>3960</v>
      </c>
      <c r="L53" s="1523"/>
      <c r="M53" s="1479" t="s">
        <v>2136</v>
      </c>
      <c r="N53" s="1522" t="s">
        <v>132</v>
      </c>
      <c r="O53" s="1478">
        <v>11090</v>
      </c>
      <c r="P53" s="1524" t="s">
        <v>133</v>
      </c>
      <c r="Q53" s="1478">
        <v>7600</v>
      </c>
    </row>
    <row r="54" spans="2:17" ht="21.75" customHeight="1">
      <c r="B54" s="1473" t="s">
        <v>2137</v>
      </c>
      <c r="C54" s="1463"/>
      <c r="D54" s="1474" t="s">
        <v>2135</v>
      </c>
      <c r="E54" s="1509" t="s">
        <v>2051</v>
      </c>
      <c r="F54" s="1466"/>
      <c r="G54" s="1479" t="s">
        <v>2138</v>
      </c>
      <c r="H54" s="1522" t="s">
        <v>2127</v>
      </c>
      <c r="I54" s="1477">
        <v>5550</v>
      </c>
      <c r="J54" s="1522" t="s">
        <v>131</v>
      </c>
      <c r="K54" s="1478">
        <v>3960</v>
      </c>
      <c r="L54" s="1523"/>
      <c r="M54" s="1479" t="s">
        <v>2139</v>
      </c>
      <c r="N54" s="1522" t="s">
        <v>132</v>
      </c>
      <c r="O54" s="1478">
        <v>11090</v>
      </c>
      <c r="P54" s="1524" t="s">
        <v>133</v>
      </c>
      <c r="Q54" s="1478">
        <v>7600</v>
      </c>
    </row>
    <row r="55" spans="1:17" s="1461" customFormat="1" ht="21.75" customHeight="1">
      <c r="A55" s="1459" t="s">
        <v>155</v>
      </c>
      <c r="B55" s="1459"/>
      <c r="C55" s="1459"/>
      <c r="D55" s="1543"/>
      <c r="E55" s="1544"/>
      <c r="F55" s="1459"/>
      <c r="G55" s="1459"/>
      <c r="H55" s="1459"/>
      <c r="I55" s="1488"/>
      <c r="J55" s="1459"/>
      <c r="K55" s="1488"/>
      <c r="L55" s="1459"/>
      <c r="M55" s="1459"/>
      <c r="N55" s="1459"/>
      <c r="O55" s="1488"/>
      <c r="P55" s="1459"/>
      <c r="Q55" s="1488"/>
    </row>
    <row r="56" spans="2:17" ht="23.25" customHeight="1">
      <c r="B56" s="1505" t="s">
        <v>158</v>
      </c>
      <c r="C56" s="1463"/>
      <c r="D56" s="1464" t="s">
        <v>2140</v>
      </c>
      <c r="E56" s="1465" t="s">
        <v>2069</v>
      </c>
      <c r="F56" s="1466"/>
      <c r="G56" s="1467">
        <v>524</v>
      </c>
      <c r="H56" s="1519" t="s">
        <v>2141</v>
      </c>
      <c r="I56" s="1469">
        <v>5550</v>
      </c>
      <c r="J56" s="1519" t="s">
        <v>159</v>
      </c>
      <c r="K56" s="1470">
        <v>3960</v>
      </c>
      <c r="L56" s="1523"/>
      <c r="M56" s="1471">
        <v>258</v>
      </c>
      <c r="N56" s="1519" t="s">
        <v>160</v>
      </c>
      <c r="O56" s="1470">
        <v>11090</v>
      </c>
      <c r="P56" s="1521" t="s">
        <v>161</v>
      </c>
      <c r="Q56" s="1470">
        <v>7600</v>
      </c>
    </row>
    <row r="57" spans="2:17" ht="30" customHeight="1">
      <c r="B57" s="1512" t="s">
        <v>164</v>
      </c>
      <c r="C57" s="1463"/>
      <c r="D57" s="1482" t="s">
        <v>2142</v>
      </c>
      <c r="E57" s="1513" t="s">
        <v>2051</v>
      </c>
      <c r="F57" s="1466"/>
      <c r="G57" s="1483" t="s">
        <v>2143</v>
      </c>
      <c r="H57" s="1545" t="s">
        <v>2141</v>
      </c>
      <c r="I57" s="1485">
        <v>5550</v>
      </c>
      <c r="J57" s="1546" t="s">
        <v>159</v>
      </c>
      <c r="K57" s="1486">
        <v>3960</v>
      </c>
      <c r="L57" s="1523"/>
      <c r="M57" s="1483" t="s">
        <v>163</v>
      </c>
      <c r="N57" s="1546" t="s">
        <v>160</v>
      </c>
      <c r="O57" s="1486">
        <v>11090</v>
      </c>
      <c r="P57" s="1547" t="s">
        <v>161</v>
      </c>
      <c r="Q57" s="1486">
        <v>7600</v>
      </c>
    </row>
    <row r="58" spans="1:17" s="1461" customFormat="1" ht="21.75" customHeight="1">
      <c r="A58" s="1459" t="s">
        <v>166</v>
      </c>
      <c r="B58" s="1548"/>
      <c r="C58" s="1459"/>
      <c r="D58" s="1459"/>
      <c r="E58" s="1459"/>
      <c r="F58" s="1459"/>
      <c r="G58" s="1459"/>
      <c r="H58" s="1459"/>
      <c r="I58" s="1549">
        <v>0</v>
      </c>
      <c r="J58" s="1459"/>
      <c r="K58" s="1488"/>
      <c r="L58" s="1459"/>
      <c r="M58" s="1459"/>
      <c r="N58" s="1459"/>
      <c r="O58" s="1488"/>
      <c r="P58" s="1459"/>
      <c r="Q58" s="1488"/>
    </row>
    <row r="59" spans="2:17" ht="30" customHeight="1">
      <c r="B59" s="1525" t="s">
        <v>170</v>
      </c>
      <c r="C59" s="1501"/>
      <c r="D59" s="1464" t="s">
        <v>2144</v>
      </c>
      <c r="E59" s="1513" t="s">
        <v>2051</v>
      </c>
      <c r="F59" s="1466"/>
      <c r="G59" s="1471" t="s">
        <v>2145</v>
      </c>
      <c r="H59" s="1550" t="s">
        <v>2146</v>
      </c>
      <c r="I59" s="1469">
        <v>9600</v>
      </c>
      <c r="J59" s="1468" t="s">
        <v>2147</v>
      </c>
      <c r="K59" s="1470">
        <v>7460</v>
      </c>
      <c r="L59" s="1520"/>
      <c r="M59" s="1471" t="s">
        <v>167</v>
      </c>
      <c r="N59" s="1468" t="s">
        <v>2148</v>
      </c>
      <c r="O59" s="1470">
        <v>19050</v>
      </c>
      <c r="P59" s="1472" t="s">
        <v>2149</v>
      </c>
      <c r="Q59" s="1470">
        <v>14400</v>
      </c>
    </row>
    <row r="60" spans="2:17" ht="36.75" customHeight="1">
      <c r="B60" s="1526" t="s">
        <v>175</v>
      </c>
      <c r="C60" s="1501"/>
      <c r="D60" s="1474" t="s">
        <v>2144</v>
      </c>
      <c r="E60" s="1513" t="s">
        <v>2051</v>
      </c>
      <c r="F60" s="1466"/>
      <c r="G60" s="1479" t="s">
        <v>2150</v>
      </c>
      <c r="H60" s="1551" t="s">
        <v>2151</v>
      </c>
      <c r="I60" s="1477">
        <v>19050</v>
      </c>
      <c r="J60" s="1522" t="s">
        <v>2152</v>
      </c>
      <c r="K60" s="1478">
        <v>14900</v>
      </c>
      <c r="L60" s="1523"/>
      <c r="M60" s="1479">
        <v>520</v>
      </c>
      <c r="N60" s="1522" t="s">
        <v>2153</v>
      </c>
      <c r="O60" s="1478">
        <v>28980</v>
      </c>
      <c r="P60" s="1524" t="s">
        <v>2154</v>
      </c>
      <c r="Q60" s="1478">
        <v>19880</v>
      </c>
    </row>
    <row r="61" spans="1:17" s="1461" customFormat="1" ht="21.75" customHeight="1">
      <c r="A61" s="1459" t="s">
        <v>180</v>
      </c>
      <c r="B61" s="1459"/>
      <c r="C61" s="1459"/>
      <c r="D61" s="1459"/>
      <c r="E61" s="1459"/>
      <c r="F61" s="1459"/>
      <c r="G61" s="1459"/>
      <c r="H61" s="1459"/>
      <c r="I61" s="1488"/>
      <c r="J61" s="1459"/>
      <c r="K61" s="1488"/>
      <c r="L61" s="1459"/>
      <c r="M61" s="1459"/>
      <c r="N61" s="1459"/>
      <c r="O61" s="1488"/>
      <c r="P61" s="1459"/>
      <c r="Q61" s="1488"/>
    </row>
    <row r="62" spans="2:17" ht="33" customHeight="1">
      <c r="B62" s="1525" t="s">
        <v>2155</v>
      </c>
      <c r="C62" s="1501"/>
      <c r="D62" s="1464" t="s">
        <v>2156</v>
      </c>
      <c r="E62" s="1513" t="s">
        <v>2051</v>
      </c>
      <c r="F62" s="1466"/>
      <c r="G62" s="1471" t="s">
        <v>2157</v>
      </c>
      <c r="H62" s="1468" t="s">
        <v>2158</v>
      </c>
      <c r="I62" s="1469">
        <v>9200</v>
      </c>
      <c r="J62" s="1468" t="s">
        <v>183</v>
      </c>
      <c r="K62" s="1470">
        <v>7130</v>
      </c>
      <c r="L62" s="1520"/>
      <c r="M62" s="1471" t="s">
        <v>181</v>
      </c>
      <c r="N62" s="1468" t="s">
        <v>184</v>
      </c>
      <c r="O62" s="1470">
        <v>18220</v>
      </c>
      <c r="P62" s="1472" t="s">
        <v>185</v>
      </c>
      <c r="Q62" s="1470">
        <v>13780</v>
      </c>
    </row>
    <row r="63" spans="2:17" ht="33" customHeight="1">
      <c r="B63" s="1526" t="s">
        <v>2159</v>
      </c>
      <c r="C63" s="1501"/>
      <c r="D63" s="1474" t="s">
        <v>2156</v>
      </c>
      <c r="E63" s="1513" t="s">
        <v>2051</v>
      </c>
      <c r="F63" s="1466"/>
      <c r="G63" s="1479" t="s">
        <v>2160</v>
      </c>
      <c r="H63" s="1476" t="s">
        <v>2158</v>
      </c>
      <c r="I63" s="1477">
        <v>9200</v>
      </c>
      <c r="J63" s="1476" t="s">
        <v>183</v>
      </c>
      <c r="K63" s="1478">
        <v>7130</v>
      </c>
      <c r="L63" s="1523"/>
      <c r="M63" s="1479" t="s">
        <v>187</v>
      </c>
      <c r="N63" s="1476" t="s">
        <v>184</v>
      </c>
      <c r="O63" s="1478">
        <v>18220</v>
      </c>
      <c r="P63" s="1480" t="s">
        <v>185</v>
      </c>
      <c r="Q63" s="1478">
        <v>13780</v>
      </c>
    </row>
    <row r="64" spans="1:17" s="1461" customFormat="1" ht="21.75" customHeight="1">
      <c r="A64" s="1459" t="s">
        <v>190</v>
      </c>
      <c r="B64" s="1459"/>
      <c r="C64" s="1459"/>
      <c r="D64" s="1459"/>
      <c r="E64" s="1459"/>
      <c r="F64" s="1459"/>
      <c r="G64" s="1459"/>
      <c r="H64" s="1459"/>
      <c r="I64" s="1488"/>
      <c r="J64" s="1459"/>
      <c r="K64" s="1488"/>
      <c r="L64" s="1459"/>
      <c r="M64" s="1459"/>
      <c r="N64" s="1459"/>
      <c r="O64" s="1488"/>
      <c r="P64" s="1459"/>
      <c r="Q64" s="1488"/>
    </row>
    <row r="65" spans="2:17" ht="33" customHeight="1">
      <c r="B65" s="1505" t="s">
        <v>2161</v>
      </c>
      <c r="C65" s="1463"/>
      <c r="D65" s="1464" t="s">
        <v>2162</v>
      </c>
      <c r="E65" s="1465" t="s">
        <v>2069</v>
      </c>
      <c r="F65" s="1466"/>
      <c r="G65" s="1471" t="s">
        <v>2163</v>
      </c>
      <c r="H65" s="1468" t="s">
        <v>2164</v>
      </c>
      <c r="I65" s="1469">
        <v>7290</v>
      </c>
      <c r="J65" s="1468" t="s">
        <v>194</v>
      </c>
      <c r="K65" s="1470">
        <v>5550</v>
      </c>
      <c r="L65" s="1520"/>
      <c r="M65" s="1471" t="s">
        <v>191</v>
      </c>
      <c r="N65" s="1468" t="s">
        <v>195</v>
      </c>
      <c r="O65" s="1470">
        <v>14579.8</v>
      </c>
      <c r="P65" s="1472" t="s">
        <v>196</v>
      </c>
      <c r="Q65" s="1470">
        <v>10300</v>
      </c>
    </row>
    <row r="66" spans="1:17" s="1461" customFormat="1" ht="21.75" customHeight="1">
      <c r="A66" s="1459" t="s">
        <v>199</v>
      </c>
      <c r="B66" s="1459"/>
      <c r="C66" s="1459"/>
      <c r="D66" s="1459"/>
      <c r="E66" s="1459"/>
      <c r="F66" s="1459"/>
      <c r="G66" s="1459"/>
      <c r="H66" s="1459"/>
      <c r="I66" s="1488"/>
      <c r="J66" s="1459"/>
      <c r="K66" s="1488"/>
      <c r="L66" s="1459"/>
      <c r="M66" s="1459"/>
      <c r="N66" s="1459"/>
      <c r="O66" s="1488"/>
      <c r="P66" s="1459"/>
      <c r="Q66" s="1488"/>
    </row>
    <row r="67" spans="2:17" ht="33" customHeight="1">
      <c r="B67" s="1525" t="s">
        <v>201</v>
      </c>
      <c r="C67" s="1463"/>
      <c r="D67" s="1464" t="s">
        <v>2165</v>
      </c>
      <c r="E67" s="1465" t="s">
        <v>2051</v>
      </c>
      <c r="F67" s="1466"/>
      <c r="G67" s="1471" t="s">
        <v>2166</v>
      </c>
      <c r="H67" s="1519" t="s">
        <v>2167</v>
      </c>
      <c r="I67" s="1469">
        <v>7290</v>
      </c>
      <c r="J67" s="1519" t="s">
        <v>202</v>
      </c>
      <c r="K67" s="1470">
        <v>5550</v>
      </c>
      <c r="L67" s="1520"/>
      <c r="M67" s="1471" t="s">
        <v>2168</v>
      </c>
      <c r="N67" s="1519" t="s">
        <v>203</v>
      </c>
      <c r="O67" s="1470">
        <v>14570</v>
      </c>
      <c r="P67" s="1521" t="s">
        <v>204</v>
      </c>
      <c r="Q67" s="1470">
        <v>10300</v>
      </c>
    </row>
    <row r="68" spans="2:17" ht="33" customHeight="1">
      <c r="B68" s="1552" t="s">
        <v>206</v>
      </c>
      <c r="C68" s="1463"/>
      <c r="D68" s="1482" t="s">
        <v>2165</v>
      </c>
      <c r="E68" s="1513" t="s">
        <v>2051</v>
      </c>
      <c r="F68" s="1466"/>
      <c r="G68" s="1483" t="s">
        <v>2169</v>
      </c>
      <c r="H68" s="1546" t="s">
        <v>2167</v>
      </c>
      <c r="I68" s="1485">
        <v>7290</v>
      </c>
      <c r="J68" s="1546" t="s">
        <v>202</v>
      </c>
      <c r="K68" s="1486">
        <v>5550</v>
      </c>
      <c r="L68" s="1553"/>
      <c r="M68" s="1483" t="s">
        <v>2170</v>
      </c>
      <c r="N68" s="1546" t="s">
        <v>203</v>
      </c>
      <c r="O68" s="1486">
        <v>14570</v>
      </c>
      <c r="P68" s="1547" t="s">
        <v>204</v>
      </c>
      <c r="Q68" s="1486">
        <v>10300</v>
      </c>
    </row>
    <row r="69" spans="1:17" s="1461" customFormat="1" ht="21.75" customHeight="1">
      <c r="A69" s="1459" t="s">
        <v>217</v>
      </c>
      <c r="B69" s="1459"/>
      <c r="C69" s="1459"/>
      <c r="D69" s="1459"/>
      <c r="E69" s="1459"/>
      <c r="F69" s="1459"/>
      <c r="G69" s="1459"/>
      <c r="H69" s="1459"/>
      <c r="I69" s="1488"/>
      <c r="J69" s="1459"/>
      <c r="K69" s="1488"/>
      <c r="L69" s="1459"/>
      <c r="M69" s="1459"/>
      <c r="N69" s="1459"/>
      <c r="O69" s="1488"/>
      <c r="P69" s="1459"/>
      <c r="Q69" s="1488"/>
    </row>
    <row r="70" spans="2:17" ht="33" customHeight="1">
      <c r="B70" s="1462" t="s">
        <v>2171</v>
      </c>
      <c r="C70" s="1501"/>
      <c r="D70" s="1464" t="s">
        <v>2172</v>
      </c>
      <c r="E70" s="1465" t="s">
        <v>2051</v>
      </c>
      <c r="F70" s="1466"/>
      <c r="G70" s="1471" t="s">
        <v>2173</v>
      </c>
      <c r="H70" s="1519" t="s">
        <v>2174</v>
      </c>
      <c r="I70" s="1469">
        <v>9600</v>
      </c>
      <c r="J70" s="1519" t="s">
        <v>220</v>
      </c>
      <c r="K70" s="1470">
        <v>7460</v>
      </c>
      <c r="L70" s="1520"/>
      <c r="M70" s="1471" t="s">
        <v>218</v>
      </c>
      <c r="N70" s="1519" t="s">
        <v>221</v>
      </c>
      <c r="O70" s="1470">
        <v>19050</v>
      </c>
      <c r="P70" s="1521" t="s">
        <v>222</v>
      </c>
      <c r="Q70" s="1470">
        <v>14400</v>
      </c>
    </row>
    <row r="71" spans="1:17" s="1461" customFormat="1" ht="21.75" customHeight="1">
      <c r="A71" s="1459" t="s">
        <v>224</v>
      </c>
      <c r="B71" s="1459"/>
      <c r="C71" s="1459"/>
      <c r="E71" s="1554"/>
      <c r="H71" s="1459"/>
      <c r="I71" s="1488"/>
      <c r="J71" s="1459"/>
      <c r="K71" s="1488"/>
      <c r="L71" s="1459"/>
      <c r="M71" s="1459"/>
      <c r="N71" s="1459"/>
      <c r="O71" s="1488"/>
      <c r="P71" s="1459"/>
      <c r="Q71" s="1488"/>
    </row>
    <row r="72" spans="2:17" ht="21.75" customHeight="1">
      <c r="B72" s="1555" t="s">
        <v>225</v>
      </c>
      <c r="C72" s="1501"/>
      <c r="D72" s="1490" t="s">
        <v>2175</v>
      </c>
      <c r="E72" s="1491" t="s">
        <v>2069</v>
      </c>
      <c r="F72" s="1466"/>
      <c r="G72" s="1497" t="s">
        <v>2176</v>
      </c>
      <c r="H72" s="1495" t="s">
        <v>2177</v>
      </c>
      <c r="I72" s="1494">
        <v>5550</v>
      </c>
      <c r="J72" s="1495" t="s">
        <v>226</v>
      </c>
      <c r="K72" s="1496">
        <v>3960</v>
      </c>
      <c r="L72" s="1463"/>
      <c r="M72" s="1497" t="s">
        <v>2178</v>
      </c>
      <c r="N72" s="1495" t="s">
        <v>227</v>
      </c>
      <c r="O72" s="1496">
        <v>11090</v>
      </c>
      <c r="P72" s="1498" t="s">
        <v>228</v>
      </c>
      <c r="Q72" s="1496">
        <v>7600</v>
      </c>
    </row>
    <row r="73" spans="1:17" s="1461" customFormat="1" ht="21.75" customHeight="1">
      <c r="A73" s="1459" t="s">
        <v>236</v>
      </c>
      <c r="B73" s="1459"/>
      <c r="C73" s="1459"/>
      <c r="D73" s="1459"/>
      <c r="E73" s="1459"/>
      <c r="F73" s="1459"/>
      <c r="G73" s="1459"/>
      <c r="H73" s="1459"/>
      <c r="I73" s="1488"/>
      <c r="J73" s="1459"/>
      <c r="K73" s="1488"/>
      <c r="L73" s="1459"/>
      <c r="M73" s="1459"/>
      <c r="N73" s="1459"/>
      <c r="O73" s="1488"/>
      <c r="P73" s="1459"/>
      <c r="Q73" s="1488"/>
    </row>
    <row r="74" spans="2:17" ht="33" customHeight="1">
      <c r="B74" s="1462" t="s">
        <v>237</v>
      </c>
      <c r="C74" s="1556"/>
      <c r="D74" s="1464" t="s">
        <v>2103</v>
      </c>
      <c r="E74" s="1491" t="s">
        <v>2069</v>
      </c>
      <c r="F74" s="1466"/>
      <c r="G74" s="1471" t="s">
        <v>2179</v>
      </c>
      <c r="H74" s="1519" t="s">
        <v>2180</v>
      </c>
      <c r="I74" s="1469">
        <v>5550</v>
      </c>
      <c r="J74" s="1519" t="s">
        <v>2181</v>
      </c>
      <c r="K74" s="1470">
        <v>3960</v>
      </c>
      <c r="L74" s="1463"/>
      <c r="M74" s="1471" t="s">
        <v>2182</v>
      </c>
      <c r="N74" s="1519" t="s">
        <v>2183</v>
      </c>
      <c r="O74" s="1470">
        <v>11090</v>
      </c>
      <c r="P74" s="1521" t="s">
        <v>2184</v>
      </c>
      <c r="Q74" s="1470">
        <v>7600</v>
      </c>
    </row>
    <row r="75" spans="2:17" ht="33" customHeight="1">
      <c r="B75" s="1481" t="s">
        <v>242</v>
      </c>
      <c r="C75" s="1556"/>
      <c r="D75" s="1557" t="s">
        <v>2103</v>
      </c>
      <c r="E75" s="1491" t="s">
        <v>2069</v>
      </c>
      <c r="F75" s="1501"/>
      <c r="G75" s="1558">
        <v>522</v>
      </c>
      <c r="H75" s="1546" t="s">
        <v>2185</v>
      </c>
      <c r="I75" s="1485">
        <v>18220</v>
      </c>
      <c r="J75" s="1546" t="s">
        <v>2186</v>
      </c>
      <c r="K75" s="1486">
        <v>14260</v>
      </c>
      <c r="L75" s="1463"/>
      <c r="M75" s="1559">
        <v>523</v>
      </c>
      <c r="N75" s="1546" t="s">
        <v>2187</v>
      </c>
      <c r="O75" s="1486">
        <v>27720</v>
      </c>
      <c r="P75" s="1547" t="s">
        <v>2188</v>
      </c>
      <c r="Q75" s="1486">
        <v>19000</v>
      </c>
    </row>
    <row r="76" spans="13:17" ht="2.25" customHeight="1">
      <c r="M76" s="1417"/>
      <c r="N76" s="1417"/>
      <c r="O76" s="1560"/>
      <c r="P76" s="1417"/>
      <c r="Q76" s="1560"/>
    </row>
    <row r="77" spans="1:17" ht="21" customHeight="1">
      <c r="A77" s="1437" t="s">
        <v>1049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</row>
    <row r="78" spans="1:17" ht="21.75" customHeight="1">
      <c r="A78" s="1561" t="s">
        <v>2189</v>
      </c>
      <c r="B78" s="1561"/>
      <c r="C78" s="1561"/>
      <c r="D78" s="1561"/>
      <c r="E78" s="1561"/>
      <c r="F78" s="1561"/>
      <c r="G78" s="1561"/>
      <c r="H78" s="1561"/>
      <c r="I78" s="1561"/>
      <c r="J78" s="1561"/>
      <c r="K78" s="1561"/>
      <c r="L78" s="1561"/>
      <c r="M78" s="1561"/>
      <c r="N78" s="1561"/>
      <c r="O78" s="1561"/>
      <c r="P78" s="1561"/>
      <c r="Q78" s="1561"/>
    </row>
    <row r="79" spans="13:17" ht="3" customHeight="1">
      <c r="M79" s="1417"/>
      <c r="N79" s="1417"/>
      <c r="O79" s="1560"/>
      <c r="P79" s="1417"/>
      <c r="Q79" s="1560"/>
    </row>
    <row r="80" spans="1:17" ht="36.75" customHeight="1">
      <c r="A80" s="1562" t="s">
        <v>1982</v>
      </c>
      <c r="B80" s="1562"/>
      <c r="C80" s="1562"/>
      <c r="D80" s="1562"/>
      <c r="E80" s="1562"/>
      <c r="F80" s="1562"/>
      <c r="G80" s="1562"/>
      <c r="H80" s="1562"/>
      <c r="I80" s="1562"/>
      <c r="J80" s="1562"/>
      <c r="K80" s="1562"/>
      <c r="L80" s="1562"/>
      <c r="M80" s="1562"/>
      <c r="N80" s="1562"/>
      <c r="O80" s="1562"/>
      <c r="P80" s="1562"/>
      <c r="Q80" s="1562"/>
    </row>
    <row r="81" spans="13:17" ht="15">
      <c r="M81" s="1417"/>
      <c r="N81" s="1417"/>
      <c r="O81" s="1560"/>
      <c r="P81" s="1417"/>
      <c r="Q81" s="1560"/>
    </row>
    <row r="82" spans="13:17" ht="15">
      <c r="M82" s="1417"/>
      <c r="N82" s="1417"/>
      <c r="O82" s="1560"/>
      <c r="P82" s="1417"/>
      <c r="Q82" s="1560"/>
    </row>
    <row r="83" spans="13:17" ht="15">
      <c r="M83" s="1417"/>
      <c r="N83" s="1417"/>
      <c r="O83" s="1560"/>
      <c r="P83" s="1417"/>
      <c r="Q83" s="1560"/>
    </row>
    <row r="84" spans="13:17" ht="15">
      <c r="M84" s="1417"/>
      <c r="N84" s="1417"/>
      <c r="O84" s="1560"/>
      <c r="P84" s="1417"/>
      <c r="Q84" s="1560"/>
    </row>
    <row r="85" spans="13:17" ht="15">
      <c r="M85" s="1417"/>
      <c r="N85" s="1417"/>
      <c r="O85" s="1560"/>
      <c r="P85" s="1417"/>
      <c r="Q85" s="1560"/>
    </row>
    <row r="86" spans="13:17" ht="15">
      <c r="M86" s="1417"/>
      <c r="N86" s="1417"/>
      <c r="O86" s="1560"/>
      <c r="P86" s="1417"/>
      <c r="Q86" s="1560"/>
    </row>
    <row r="87" spans="13:17" ht="15">
      <c r="M87" s="1417"/>
      <c r="N87" s="1417"/>
      <c r="O87" s="1560"/>
      <c r="P87" s="1417"/>
      <c r="Q87" s="1560"/>
    </row>
    <row r="88" spans="13:17" ht="15">
      <c r="M88" s="1417"/>
      <c r="N88" s="1417"/>
      <c r="O88" s="1560"/>
      <c r="P88" s="1417"/>
      <c r="Q88" s="1560"/>
    </row>
    <row r="89" spans="13:17" ht="15">
      <c r="M89" s="1417"/>
      <c r="N89" s="1417"/>
      <c r="O89" s="1560"/>
      <c r="P89" s="1417"/>
      <c r="Q89" s="1560"/>
    </row>
    <row r="90" spans="13:17" ht="15">
      <c r="M90" s="1417"/>
      <c r="N90" s="1417"/>
      <c r="O90" s="1560"/>
      <c r="P90" s="1417"/>
      <c r="Q90" s="1560"/>
    </row>
    <row r="91" spans="13:17" ht="15">
      <c r="M91" s="1417"/>
      <c r="N91" s="1417"/>
      <c r="O91" s="1560"/>
      <c r="P91" s="1417"/>
      <c r="Q91" s="1560"/>
    </row>
    <row r="92" spans="13:17" ht="15">
      <c r="M92" s="1417"/>
      <c r="N92" s="1417"/>
      <c r="O92" s="1560"/>
      <c r="P92" s="1417"/>
      <c r="Q92" s="1560"/>
    </row>
    <row r="93" spans="13:17" ht="15">
      <c r="M93" s="1417"/>
      <c r="N93" s="1417"/>
      <c r="O93" s="1560"/>
      <c r="P93" s="1417"/>
      <c r="Q93" s="1560"/>
    </row>
    <row r="94" spans="13:17" ht="15">
      <c r="M94" s="1417"/>
      <c r="N94" s="1417"/>
      <c r="O94" s="1560"/>
      <c r="P94" s="1417"/>
      <c r="Q94" s="1560"/>
    </row>
    <row r="95" spans="13:17" ht="15">
      <c r="M95" s="1417"/>
      <c r="N95" s="1417"/>
      <c r="O95" s="1560"/>
      <c r="P95" s="1417"/>
      <c r="Q95" s="1560"/>
    </row>
    <row r="96" spans="13:17" ht="15">
      <c r="M96" s="1417"/>
      <c r="N96" s="1417"/>
      <c r="O96" s="1560"/>
      <c r="P96" s="1417"/>
      <c r="Q96" s="1560"/>
    </row>
    <row r="97" spans="13:17" ht="15">
      <c r="M97" s="1417"/>
      <c r="N97" s="1417"/>
      <c r="O97" s="1560"/>
      <c r="P97" s="1417"/>
      <c r="Q97" s="1560"/>
    </row>
    <row r="98" spans="13:17" ht="15">
      <c r="M98" s="1417"/>
      <c r="N98" s="1417"/>
      <c r="O98" s="1560"/>
      <c r="P98" s="1417"/>
      <c r="Q98" s="1560"/>
    </row>
    <row r="99" spans="13:17" ht="15">
      <c r="M99" s="1417"/>
      <c r="N99" s="1417"/>
      <c r="O99" s="1560"/>
      <c r="P99" s="1417"/>
      <c r="Q99" s="1560"/>
    </row>
    <row r="100" spans="13:17" ht="15">
      <c r="M100" s="1417"/>
      <c r="N100" s="1417"/>
      <c r="O100" s="1560"/>
      <c r="P100" s="1417"/>
      <c r="Q100" s="1560"/>
    </row>
    <row r="101" spans="13:17" ht="15">
      <c r="M101" s="1417"/>
      <c r="N101" s="1417"/>
      <c r="O101" s="1560"/>
      <c r="P101" s="1417"/>
      <c r="Q101" s="1560"/>
    </row>
    <row r="102" spans="13:17" ht="15">
      <c r="M102" s="1417"/>
      <c r="N102" s="1417"/>
      <c r="O102" s="1560"/>
      <c r="P102" s="1417"/>
      <c r="Q102" s="1560"/>
    </row>
    <row r="103" spans="13:17" ht="15">
      <c r="M103" s="1417"/>
      <c r="N103" s="1417"/>
      <c r="O103" s="1560"/>
      <c r="P103" s="1417"/>
      <c r="Q103" s="1560"/>
    </row>
    <row r="104" spans="13:17" ht="15">
      <c r="M104" s="1417"/>
      <c r="N104" s="1417"/>
      <c r="O104" s="1560"/>
      <c r="P104" s="1417"/>
      <c r="Q104" s="1560"/>
    </row>
    <row r="105" spans="13:17" ht="15">
      <c r="M105" s="1417"/>
      <c r="N105" s="1417"/>
      <c r="O105" s="1560"/>
      <c r="P105" s="1417"/>
      <c r="Q105" s="1560"/>
    </row>
    <row r="106" spans="13:17" ht="15">
      <c r="M106" s="1417"/>
      <c r="N106" s="1417"/>
      <c r="O106" s="1560"/>
      <c r="P106" s="1417"/>
      <c r="Q106" s="1560"/>
    </row>
    <row r="107" spans="13:17" ht="15">
      <c r="M107" s="1417"/>
      <c r="N107" s="1417"/>
      <c r="O107" s="1560"/>
      <c r="P107" s="1417"/>
      <c r="Q107" s="1560"/>
    </row>
    <row r="108" spans="13:17" ht="15">
      <c r="M108" s="1417"/>
      <c r="N108" s="1417"/>
      <c r="O108" s="1560"/>
      <c r="P108" s="1417"/>
      <c r="Q108" s="1560"/>
    </row>
    <row r="109" spans="13:17" ht="15">
      <c r="M109" s="1417"/>
      <c r="N109" s="1417"/>
      <c r="O109" s="1560"/>
      <c r="P109" s="1417"/>
      <c r="Q109" s="1560"/>
    </row>
    <row r="110" spans="13:17" ht="15">
      <c r="M110" s="1417"/>
      <c r="N110" s="1417"/>
      <c r="O110" s="1560"/>
      <c r="P110" s="1417"/>
      <c r="Q110" s="1560"/>
    </row>
    <row r="111" spans="13:17" ht="15">
      <c r="M111" s="1417"/>
      <c r="N111" s="1417"/>
      <c r="O111" s="1560"/>
      <c r="P111" s="1417"/>
      <c r="Q111" s="1560"/>
    </row>
    <row r="112" spans="13:17" ht="15">
      <c r="M112" s="1417"/>
      <c r="N112" s="1417"/>
      <c r="O112" s="1560"/>
      <c r="P112" s="1417"/>
      <c r="Q112" s="1560"/>
    </row>
    <row r="113" spans="13:17" ht="15">
      <c r="M113" s="1417"/>
      <c r="N113" s="1417"/>
      <c r="O113" s="1560"/>
      <c r="P113" s="1417"/>
      <c r="Q113" s="1560"/>
    </row>
    <row r="114" spans="13:17" ht="15">
      <c r="M114" s="1417"/>
      <c r="N114" s="1417"/>
      <c r="O114" s="1560"/>
      <c r="P114" s="1417"/>
      <c r="Q114" s="1560"/>
    </row>
    <row r="115" spans="13:17" ht="15">
      <c r="M115" s="1417"/>
      <c r="N115" s="1417"/>
      <c r="O115" s="1560"/>
      <c r="P115" s="1417"/>
      <c r="Q115" s="1560"/>
    </row>
    <row r="116" spans="13:17" ht="15">
      <c r="M116" s="1417"/>
      <c r="N116" s="1417"/>
      <c r="O116" s="1560"/>
      <c r="P116" s="1417"/>
      <c r="Q116" s="1560"/>
    </row>
    <row r="117" spans="13:17" ht="15">
      <c r="M117" s="1417"/>
      <c r="N117" s="1417"/>
      <c r="O117" s="1560"/>
      <c r="P117" s="1417"/>
      <c r="Q117" s="1560"/>
    </row>
    <row r="118" spans="13:17" ht="15">
      <c r="M118" s="1417"/>
      <c r="N118" s="1417"/>
      <c r="O118" s="1560"/>
      <c r="P118" s="1417"/>
      <c r="Q118" s="1560"/>
    </row>
    <row r="119" spans="13:17" ht="15">
      <c r="M119" s="1417"/>
      <c r="N119" s="1417"/>
      <c r="O119" s="1560"/>
      <c r="P119" s="1417"/>
      <c r="Q119" s="1560"/>
    </row>
    <row r="120" spans="13:17" ht="15">
      <c r="M120" s="1417"/>
      <c r="N120" s="1417"/>
      <c r="O120" s="1560"/>
      <c r="P120" s="1417"/>
      <c r="Q120" s="1560"/>
    </row>
    <row r="121" spans="13:17" ht="15">
      <c r="M121" s="1417"/>
      <c r="N121" s="1417"/>
      <c r="O121" s="1560"/>
      <c r="P121" s="1417"/>
      <c r="Q121" s="1560"/>
    </row>
    <row r="122" spans="13:17" ht="15">
      <c r="M122" s="1417"/>
      <c r="N122" s="1417"/>
      <c r="O122" s="1560"/>
      <c r="P122" s="1417"/>
      <c r="Q122" s="1560"/>
    </row>
    <row r="123" spans="13:17" ht="15">
      <c r="M123" s="1417"/>
      <c r="N123" s="1417"/>
      <c r="O123" s="1560"/>
      <c r="P123" s="1417"/>
      <c r="Q123" s="1560"/>
    </row>
    <row r="124" spans="13:17" ht="15">
      <c r="M124" s="1417"/>
      <c r="N124" s="1417"/>
      <c r="O124" s="1560"/>
      <c r="P124" s="1417"/>
      <c r="Q124" s="1560"/>
    </row>
    <row r="125" spans="13:17" ht="15">
      <c r="M125" s="1417"/>
      <c r="N125" s="1417"/>
      <c r="O125" s="1560"/>
      <c r="P125" s="1417"/>
      <c r="Q125" s="1560"/>
    </row>
    <row r="126" spans="13:17" ht="15">
      <c r="M126" s="1417"/>
      <c r="N126" s="1417"/>
      <c r="O126" s="1560"/>
      <c r="P126" s="1417"/>
      <c r="Q126" s="1560"/>
    </row>
    <row r="127" spans="13:17" ht="15">
      <c r="M127" s="1417"/>
      <c r="N127" s="1417"/>
      <c r="O127" s="1560"/>
      <c r="P127" s="1417"/>
      <c r="Q127" s="1560"/>
    </row>
    <row r="128" spans="13:17" ht="15">
      <c r="M128" s="1417"/>
      <c r="N128" s="1417"/>
      <c r="O128" s="1560"/>
      <c r="P128" s="1417"/>
      <c r="Q128" s="1560"/>
    </row>
    <row r="129" spans="13:17" ht="15">
      <c r="M129" s="1417"/>
      <c r="N129" s="1417"/>
      <c r="O129" s="1560"/>
      <c r="P129" s="1417"/>
      <c r="Q129" s="1560"/>
    </row>
    <row r="130" spans="13:17" ht="15">
      <c r="M130" s="1417"/>
      <c r="N130" s="1417"/>
      <c r="O130" s="1560"/>
      <c r="P130" s="1417"/>
      <c r="Q130" s="1560"/>
    </row>
    <row r="131" spans="13:17" ht="15">
      <c r="M131" s="1417"/>
      <c r="N131" s="1417"/>
      <c r="O131" s="1560"/>
      <c r="P131" s="1417"/>
      <c r="Q131" s="1560"/>
    </row>
    <row r="132" spans="13:17" ht="15">
      <c r="M132" s="1417"/>
      <c r="N132" s="1417"/>
      <c r="O132" s="1560"/>
      <c r="P132" s="1417"/>
      <c r="Q132" s="1560"/>
    </row>
    <row r="133" spans="13:17" ht="15">
      <c r="M133" s="1417"/>
      <c r="N133" s="1417"/>
      <c r="O133" s="1560"/>
      <c r="P133" s="1417"/>
      <c r="Q133" s="1560"/>
    </row>
    <row r="134" spans="13:17" ht="15">
      <c r="M134" s="1417"/>
      <c r="N134" s="1417"/>
      <c r="O134" s="1560"/>
      <c r="P134" s="1417"/>
      <c r="Q134" s="1560"/>
    </row>
    <row r="135" spans="13:17" ht="15">
      <c r="M135" s="1417"/>
      <c r="N135" s="1417"/>
      <c r="O135" s="1560"/>
      <c r="P135" s="1417"/>
      <c r="Q135" s="1560"/>
    </row>
    <row r="136" spans="13:17" ht="15">
      <c r="M136" s="1417"/>
      <c r="N136" s="1417"/>
      <c r="O136" s="1560"/>
      <c r="P136" s="1417"/>
      <c r="Q136" s="1560"/>
    </row>
    <row r="137" spans="13:17" ht="15">
      <c r="M137" s="1417"/>
      <c r="N137" s="1417"/>
      <c r="O137" s="1560"/>
      <c r="P137" s="1417"/>
      <c r="Q137" s="1560"/>
    </row>
    <row r="138" spans="13:17" ht="15">
      <c r="M138" s="1417"/>
      <c r="N138" s="1417"/>
      <c r="O138" s="1560"/>
      <c r="P138" s="1417"/>
      <c r="Q138" s="1560"/>
    </row>
    <row r="139" spans="13:17" ht="15">
      <c r="M139" s="1417"/>
      <c r="N139" s="1417"/>
      <c r="O139" s="1560"/>
      <c r="P139" s="1417"/>
      <c r="Q139" s="1560"/>
    </row>
    <row r="140" spans="13:17" ht="15">
      <c r="M140" s="1417"/>
      <c r="N140" s="1417"/>
      <c r="O140" s="1560"/>
      <c r="P140" s="1417"/>
      <c r="Q140" s="1560"/>
    </row>
    <row r="141" spans="13:17" ht="15">
      <c r="M141" s="1417"/>
      <c r="N141" s="1417"/>
      <c r="O141" s="1560"/>
      <c r="P141" s="1417"/>
      <c r="Q141" s="1560"/>
    </row>
    <row r="142" spans="13:17" ht="15">
      <c r="M142" s="1417"/>
      <c r="N142" s="1417"/>
      <c r="O142" s="1560"/>
      <c r="P142" s="1417"/>
      <c r="Q142" s="1560"/>
    </row>
    <row r="143" spans="13:17" ht="15">
      <c r="M143" s="1417"/>
      <c r="N143" s="1417"/>
      <c r="O143" s="1560"/>
      <c r="P143" s="1417"/>
      <c r="Q143" s="1560"/>
    </row>
    <row r="144" spans="13:17" ht="15">
      <c r="M144" s="1417"/>
      <c r="N144" s="1417"/>
      <c r="O144" s="1560"/>
      <c r="P144" s="1417"/>
      <c r="Q144" s="1560"/>
    </row>
    <row r="145" spans="13:17" ht="15">
      <c r="M145" s="1417"/>
      <c r="N145" s="1417"/>
      <c r="O145" s="1560"/>
      <c r="P145" s="1417"/>
      <c r="Q145" s="1560"/>
    </row>
    <row r="146" spans="13:17" ht="15">
      <c r="M146" s="1417"/>
      <c r="N146" s="1417"/>
      <c r="O146" s="1560"/>
      <c r="P146" s="1417"/>
      <c r="Q146" s="1560"/>
    </row>
    <row r="147" spans="13:17" ht="15">
      <c r="M147" s="1417"/>
      <c r="N147" s="1417"/>
      <c r="O147" s="1560"/>
      <c r="P147" s="1417"/>
      <c r="Q147" s="1560"/>
    </row>
    <row r="148" spans="13:17" ht="15">
      <c r="M148" s="1417"/>
      <c r="N148" s="1417"/>
      <c r="O148" s="1560"/>
      <c r="P148" s="1417"/>
      <c r="Q148" s="1560"/>
    </row>
    <row r="149" spans="13:17" ht="15">
      <c r="M149" s="1417"/>
      <c r="N149" s="1417"/>
      <c r="O149" s="1560"/>
      <c r="P149" s="1417"/>
      <c r="Q149" s="1560"/>
    </row>
    <row r="150" spans="13:17" ht="15">
      <c r="M150" s="1417"/>
      <c r="N150" s="1417"/>
      <c r="O150" s="1560"/>
      <c r="P150" s="1417"/>
      <c r="Q150" s="1560"/>
    </row>
    <row r="151" spans="13:17" ht="15">
      <c r="M151" s="1417"/>
      <c r="N151" s="1417"/>
      <c r="O151" s="1560"/>
      <c r="P151" s="1417"/>
      <c r="Q151" s="1560"/>
    </row>
    <row r="152" spans="13:17" ht="15">
      <c r="M152" s="1417"/>
      <c r="N152" s="1417"/>
      <c r="O152" s="1560"/>
      <c r="P152" s="1417"/>
      <c r="Q152" s="1560"/>
    </row>
    <row r="153" spans="13:17" ht="15">
      <c r="M153" s="1417"/>
      <c r="N153" s="1417"/>
      <c r="O153" s="1560"/>
      <c r="P153" s="1417"/>
      <c r="Q153" s="1560"/>
    </row>
    <row r="154" spans="13:17" ht="15">
      <c r="M154" s="1417"/>
      <c r="N154" s="1417"/>
      <c r="O154" s="1560"/>
      <c r="P154" s="1417"/>
      <c r="Q154" s="1560"/>
    </row>
    <row r="155" spans="13:17" ht="15">
      <c r="M155" s="1417"/>
      <c r="N155" s="1417"/>
      <c r="O155" s="1560"/>
      <c r="P155" s="1417"/>
      <c r="Q155" s="1560"/>
    </row>
    <row r="156" spans="13:17" ht="15">
      <c r="M156" s="1417"/>
      <c r="N156" s="1417"/>
      <c r="O156" s="1560"/>
      <c r="P156" s="1417"/>
      <c r="Q156" s="1560"/>
    </row>
    <row r="157" spans="13:17" ht="15">
      <c r="M157" s="1417"/>
      <c r="N157" s="1417"/>
      <c r="O157" s="1560"/>
      <c r="P157" s="1417"/>
      <c r="Q157" s="1560"/>
    </row>
    <row r="158" spans="13:17" ht="15">
      <c r="M158" s="1417"/>
      <c r="N158" s="1417"/>
      <c r="O158" s="1560"/>
      <c r="P158" s="1417"/>
      <c r="Q158" s="1560"/>
    </row>
    <row r="159" spans="13:17" ht="15">
      <c r="M159" s="1417"/>
      <c r="N159" s="1417"/>
      <c r="O159" s="1560"/>
      <c r="P159" s="1417"/>
      <c r="Q159" s="1560"/>
    </row>
    <row r="160" spans="13:17" ht="15">
      <c r="M160" s="1417"/>
      <c r="N160" s="1417"/>
      <c r="O160" s="1560"/>
      <c r="P160" s="1417"/>
      <c r="Q160" s="1560"/>
    </row>
    <row r="161" spans="13:17" ht="15">
      <c r="M161" s="1417"/>
      <c r="N161" s="1417"/>
      <c r="O161" s="1560"/>
      <c r="P161" s="1417"/>
      <c r="Q161" s="1560"/>
    </row>
    <row r="162" spans="13:17" ht="15">
      <c r="M162" s="1417"/>
      <c r="N162" s="1417"/>
      <c r="O162" s="1560"/>
      <c r="P162" s="1417"/>
      <c r="Q162" s="1560"/>
    </row>
    <row r="163" spans="13:17" ht="15">
      <c r="M163" s="1417"/>
      <c r="N163" s="1417"/>
      <c r="O163" s="1560"/>
      <c r="P163" s="1417"/>
      <c r="Q163" s="1560"/>
    </row>
    <row r="164" spans="13:17" ht="15">
      <c r="M164" s="1417"/>
      <c r="N164" s="1417"/>
      <c r="O164" s="1560"/>
      <c r="P164" s="1417"/>
      <c r="Q164" s="1560"/>
    </row>
    <row r="165" spans="13:17" ht="15">
      <c r="M165" s="1417"/>
      <c r="N165" s="1417"/>
      <c r="O165" s="1560"/>
      <c r="P165" s="1417"/>
      <c r="Q165" s="1560"/>
    </row>
    <row r="166" spans="13:17" ht="15">
      <c r="M166" s="1417"/>
      <c r="N166" s="1417"/>
      <c r="O166" s="1560"/>
      <c r="P166" s="1417"/>
      <c r="Q166" s="1560"/>
    </row>
    <row r="167" spans="13:17" ht="15">
      <c r="M167" s="1417"/>
      <c r="N167" s="1417"/>
      <c r="O167" s="1560"/>
      <c r="P167" s="1417"/>
      <c r="Q167" s="1560"/>
    </row>
    <row r="168" spans="13:17" ht="15">
      <c r="M168" s="1417"/>
      <c r="N168" s="1417"/>
      <c r="O168" s="1560"/>
      <c r="P168" s="1417"/>
      <c r="Q168" s="1560"/>
    </row>
    <row r="169" spans="13:17" ht="15">
      <c r="M169" s="1417"/>
      <c r="N169" s="1417"/>
      <c r="O169" s="1560"/>
      <c r="P169" s="1417"/>
      <c r="Q169" s="1560"/>
    </row>
    <row r="170" spans="13:17" ht="15">
      <c r="M170" s="1417"/>
      <c r="N170" s="1417"/>
      <c r="O170" s="1560"/>
      <c r="P170" s="1417"/>
      <c r="Q170" s="1560"/>
    </row>
    <row r="171" spans="13:17" ht="15">
      <c r="M171" s="1417"/>
      <c r="N171" s="1417"/>
      <c r="O171" s="1560"/>
      <c r="P171" s="1417"/>
      <c r="Q171" s="1560"/>
    </row>
    <row r="172" spans="13:17" ht="15">
      <c r="M172" s="1417"/>
      <c r="N172" s="1417"/>
      <c r="O172" s="1560"/>
      <c r="P172" s="1417"/>
      <c r="Q172" s="1560"/>
    </row>
    <row r="173" spans="13:17" ht="15">
      <c r="M173" s="1417"/>
      <c r="N173" s="1417"/>
      <c r="O173" s="1560"/>
      <c r="P173" s="1417"/>
      <c r="Q173" s="1560"/>
    </row>
    <row r="174" spans="13:17" ht="15">
      <c r="M174" s="1417"/>
      <c r="N174" s="1417"/>
      <c r="O174" s="1560"/>
      <c r="P174" s="1417"/>
      <c r="Q174" s="1560"/>
    </row>
    <row r="175" spans="13:17" ht="15">
      <c r="M175" s="1417"/>
      <c r="N175" s="1417"/>
      <c r="O175" s="1560"/>
      <c r="P175" s="1417"/>
      <c r="Q175" s="1560"/>
    </row>
    <row r="176" spans="13:17" ht="15">
      <c r="M176" s="1417"/>
      <c r="N176" s="1417"/>
      <c r="O176" s="1560"/>
      <c r="P176" s="1417"/>
      <c r="Q176" s="1560"/>
    </row>
    <row r="177" spans="13:17" ht="15">
      <c r="M177" s="1417"/>
      <c r="N177" s="1417"/>
      <c r="O177" s="1560"/>
      <c r="P177" s="1417"/>
      <c r="Q177" s="1560"/>
    </row>
    <row r="178" spans="13:17" ht="15">
      <c r="M178" s="1417"/>
      <c r="N178" s="1417"/>
      <c r="O178" s="1560"/>
      <c r="P178" s="1417"/>
      <c r="Q178" s="1560"/>
    </row>
    <row r="179" spans="13:17" ht="15">
      <c r="M179" s="1417"/>
      <c r="N179" s="1417"/>
      <c r="O179" s="1560"/>
      <c r="P179" s="1417"/>
      <c r="Q179" s="1560"/>
    </row>
    <row r="180" spans="13:17" ht="15">
      <c r="M180" s="1417"/>
      <c r="N180" s="1417"/>
      <c r="O180" s="1560"/>
      <c r="P180" s="1417"/>
      <c r="Q180" s="1560"/>
    </row>
    <row r="181" spans="13:17" ht="15">
      <c r="M181" s="1417"/>
      <c r="N181" s="1417"/>
      <c r="O181" s="1560"/>
      <c r="P181" s="1417"/>
      <c r="Q181" s="1560"/>
    </row>
    <row r="182" spans="13:17" ht="15">
      <c r="M182" s="1417"/>
      <c r="N182" s="1417"/>
      <c r="O182" s="1560"/>
      <c r="P182" s="1417"/>
      <c r="Q182" s="1560"/>
    </row>
    <row r="183" spans="13:17" ht="15">
      <c r="M183" s="1417"/>
      <c r="N183" s="1417"/>
      <c r="O183" s="1560"/>
      <c r="P183" s="1417"/>
      <c r="Q183" s="1560"/>
    </row>
    <row r="184" spans="13:17" ht="15">
      <c r="M184" s="1417"/>
      <c r="N184" s="1417"/>
      <c r="O184" s="1560"/>
      <c r="P184" s="1417"/>
      <c r="Q184" s="1560"/>
    </row>
    <row r="185" spans="13:17" ht="15">
      <c r="M185" s="1417"/>
      <c r="N185" s="1417"/>
      <c r="O185" s="1560"/>
      <c r="P185" s="1417"/>
      <c r="Q185" s="1560"/>
    </row>
    <row r="186" spans="13:17" ht="15">
      <c r="M186" s="1417"/>
      <c r="N186" s="1417"/>
      <c r="O186" s="1560"/>
      <c r="P186" s="1417"/>
      <c r="Q186" s="1560"/>
    </row>
    <row r="187" spans="13:17" ht="15">
      <c r="M187" s="1417"/>
      <c r="N187" s="1417"/>
      <c r="O187" s="1560"/>
      <c r="P187" s="1417"/>
      <c r="Q187" s="1560"/>
    </row>
    <row r="188" spans="13:17" ht="15">
      <c r="M188" s="1417"/>
      <c r="N188" s="1417"/>
      <c r="O188" s="1560"/>
      <c r="P188" s="1417"/>
      <c r="Q188" s="1560"/>
    </row>
    <row r="189" spans="13:17" ht="15">
      <c r="M189" s="1417"/>
      <c r="N189" s="1417"/>
      <c r="O189" s="1560"/>
      <c r="P189" s="1417"/>
      <c r="Q189" s="1560"/>
    </row>
    <row r="190" spans="13:17" ht="15">
      <c r="M190" s="1417"/>
      <c r="N190" s="1417"/>
      <c r="O190" s="1560"/>
      <c r="P190" s="1417"/>
      <c r="Q190" s="1560"/>
    </row>
    <row r="191" spans="13:17" ht="15">
      <c r="M191" s="1417"/>
      <c r="N191" s="1417"/>
      <c r="O191" s="1560"/>
      <c r="P191" s="1417"/>
      <c r="Q191" s="1560"/>
    </row>
    <row r="192" spans="13:17" ht="15">
      <c r="M192" s="1417"/>
      <c r="N192" s="1417"/>
      <c r="O192" s="1560"/>
      <c r="P192" s="1417"/>
      <c r="Q192" s="1560"/>
    </row>
    <row r="193" spans="13:17" ht="15">
      <c r="M193" s="1417"/>
      <c r="N193" s="1417"/>
      <c r="O193" s="1560"/>
      <c r="P193" s="1417"/>
      <c r="Q193" s="1560"/>
    </row>
    <row r="194" spans="13:17" ht="15">
      <c r="M194" s="1417"/>
      <c r="N194" s="1417"/>
      <c r="O194" s="1560"/>
      <c r="P194" s="1417"/>
      <c r="Q194" s="1560"/>
    </row>
    <row r="195" spans="13:17" ht="15">
      <c r="M195" s="1417"/>
      <c r="N195" s="1417"/>
      <c r="O195" s="1560"/>
      <c r="P195" s="1417"/>
      <c r="Q195" s="1560"/>
    </row>
    <row r="196" spans="13:17" ht="15">
      <c r="M196" s="1417"/>
      <c r="N196" s="1417"/>
      <c r="O196" s="1560"/>
      <c r="P196" s="1417"/>
      <c r="Q196" s="1560"/>
    </row>
    <row r="197" spans="13:17" ht="15">
      <c r="M197" s="1417"/>
      <c r="N197" s="1417"/>
      <c r="O197" s="1560"/>
      <c r="P197" s="1417"/>
      <c r="Q197" s="1560"/>
    </row>
    <row r="198" spans="13:17" ht="15">
      <c r="M198" s="1417"/>
      <c r="N198" s="1417"/>
      <c r="O198" s="1560"/>
      <c r="P198" s="1417"/>
      <c r="Q198" s="1560"/>
    </row>
    <row r="199" spans="13:17" ht="15">
      <c r="M199" s="1417"/>
      <c r="N199" s="1417"/>
      <c r="O199" s="1560"/>
      <c r="P199" s="1417"/>
      <c r="Q199" s="1560"/>
    </row>
    <row r="200" spans="13:17" ht="15">
      <c r="M200" s="1417"/>
      <c r="N200" s="1417"/>
      <c r="O200" s="1560"/>
      <c r="P200" s="1417"/>
      <c r="Q200" s="1560"/>
    </row>
    <row r="201" spans="13:17" ht="15">
      <c r="M201" s="1417"/>
      <c r="N201" s="1417"/>
      <c r="O201" s="1560"/>
      <c r="P201" s="1417"/>
      <c r="Q201" s="1560"/>
    </row>
    <row r="202" spans="13:17" ht="15">
      <c r="M202" s="1417"/>
      <c r="N202" s="1417"/>
      <c r="O202" s="1560"/>
      <c r="P202" s="1417"/>
      <c r="Q202" s="1560"/>
    </row>
    <row r="203" spans="13:17" ht="15">
      <c r="M203" s="1417"/>
      <c r="N203" s="1417"/>
      <c r="O203" s="1560"/>
      <c r="P203" s="1417"/>
      <c r="Q203" s="1560"/>
    </row>
    <row r="204" spans="13:17" ht="15">
      <c r="M204" s="1417"/>
      <c r="N204" s="1417"/>
      <c r="O204" s="1560"/>
      <c r="P204" s="1417"/>
      <c r="Q204" s="1560"/>
    </row>
    <row r="205" spans="13:17" ht="15">
      <c r="M205" s="1417"/>
      <c r="N205" s="1417"/>
      <c r="O205" s="1560"/>
      <c r="P205" s="1417"/>
      <c r="Q205" s="1560"/>
    </row>
    <row r="206" spans="13:17" ht="15">
      <c r="M206" s="1417"/>
      <c r="N206" s="1417"/>
      <c r="O206" s="1560"/>
      <c r="P206" s="1417"/>
      <c r="Q206" s="1560"/>
    </row>
    <row r="207" spans="13:17" ht="15">
      <c r="M207" s="1417"/>
      <c r="N207" s="1417"/>
      <c r="O207" s="1560"/>
      <c r="P207" s="1417"/>
      <c r="Q207" s="1560"/>
    </row>
    <row r="208" spans="13:17" ht="15">
      <c r="M208" s="1417"/>
      <c r="N208" s="1417"/>
      <c r="O208" s="1560"/>
      <c r="P208" s="1417"/>
      <c r="Q208" s="1560"/>
    </row>
    <row r="209" spans="13:17" ht="15">
      <c r="M209" s="1417"/>
      <c r="N209" s="1417"/>
      <c r="O209" s="1560"/>
      <c r="P209" s="1417"/>
      <c r="Q209" s="1560"/>
    </row>
    <row r="210" spans="13:17" ht="15">
      <c r="M210" s="1417"/>
      <c r="N210" s="1417"/>
      <c r="O210" s="1560"/>
      <c r="P210" s="1417"/>
      <c r="Q210" s="1560"/>
    </row>
    <row r="211" spans="13:17" ht="15">
      <c r="M211" s="1417"/>
      <c r="N211" s="1417"/>
      <c r="O211" s="1560"/>
      <c r="P211" s="1417"/>
      <c r="Q211" s="1560"/>
    </row>
    <row r="212" spans="13:17" ht="15">
      <c r="M212" s="1417"/>
      <c r="N212" s="1417"/>
      <c r="O212" s="1560"/>
      <c r="P212" s="1417"/>
      <c r="Q212" s="1560"/>
    </row>
    <row r="213" spans="13:17" ht="15">
      <c r="M213" s="1417"/>
      <c r="N213" s="1417"/>
      <c r="O213" s="1560"/>
      <c r="P213" s="1417"/>
      <c r="Q213" s="1560"/>
    </row>
    <row r="214" spans="13:17" ht="15">
      <c r="M214" s="1417"/>
      <c r="N214" s="1417"/>
      <c r="O214" s="1560"/>
      <c r="P214" s="1417"/>
      <c r="Q214" s="1560"/>
    </row>
    <row r="215" spans="13:17" ht="15">
      <c r="M215" s="1417"/>
      <c r="N215" s="1417"/>
      <c r="O215" s="1560"/>
      <c r="P215" s="1417"/>
      <c r="Q215" s="1560"/>
    </row>
    <row r="216" spans="13:17" ht="15">
      <c r="M216" s="1417"/>
      <c r="N216" s="1417"/>
      <c r="O216" s="1560"/>
      <c r="P216" s="1417"/>
      <c r="Q216" s="1560"/>
    </row>
    <row r="217" spans="13:17" ht="15">
      <c r="M217" s="1417"/>
      <c r="N217" s="1417"/>
      <c r="O217" s="1560"/>
      <c r="P217" s="1417"/>
      <c r="Q217" s="1560"/>
    </row>
    <row r="218" spans="13:17" ht="15">
      <c r="M218" s="1417"/>
      <c r="N218" s="1417"/>
      <c r="O218" s="1560"/>
      <c r="P218" s="1417"/>
      <c r="Q218" s="1560"/>
    </row>
    <row r="219" spans="13:17" ht="15">
      <c r="M219" s="1417"/>
      <c r="N219" s="1417"/>
      <c r="O219" s="1560"/>
      <c r="P219" s="1417"/>
      <c r="Q219" s="1560"/>
    </row>
    <row r="220" spans="13:17" ht="15">
      <c r="M220" s="1417"/>
      <c r="N220" s="1417"/>
      <c r="O220" s="1560"/>
      <c r="P220" s="1417"/>
      <c r="Q220" s="1560"/>
    </row>
    <row r="221" spans="13:17" ht="15">
      <c r="M221" s="1417"/>
      <c r="N221" s="1417"/>
      <c r="O221" s="1560"/>
      <c r="P221" s="1417"/>
      <c r="Q221" s="1560"/>
    </row>
    <row r="222" spans="13:17" ht="15">
      <c r="M222" s="1417"/>
      <c r="N222" s="1417"/>
      <c r="O222" s="1560"/>
      <c r="P222" s="1417"/>
      <c r="Q222" s="1560"/>
    </row>
    <row r="223" spans="13:17" ht="15">
      <c r="M223" s="1417"/>
      <c r="N223" s="1417"/>
      <c r="O223" s="1560"/>
      <c r="P223" s="1417"/>
      <c r="Q223" s="1560"/>
    </row>
    <row r="224" spans="13:17" ht="15">
      <c r="M224" s="1417"/>
      <c r="N224" s="1417"/>
      <c r="O224" s="1560"/>
      <c r="P224" s="1417"/>
      <c r="Q224" s="1560"/>
    </row>
    <row r="225" spans="13:17" ht="15">
      <c r="M225" s="1417"/>
      <c r="N225" s="1417"/>
      <c r="O225" s="1560"/>
      <c r="P225" s="1417"/>
      <c r="Q225" s="1560"/>
    </row>
    <row r="226" spans="13:17" ht="15">
      <c r="M226" s="1417"/>
      <c r="N226" s="1417"/>
      <c r="O226" s="1560"/>
      <c r="P226" s="1417"/>
      <c r="Q226" s="1560"/>
    </row>
    <row r="227" spans="13:17" ht="15">
      <c r="M227" s="1417"/>
      <c r="N227" s="1417"/>
      <c r="O227" s="1560"/>
      <c r="P227" s="1417"/>
      <c r="Q227" s="1560"/>
    </row>
    <row r="228" spans="13:17" ht="15">
      <c r="M228" s="1417"/>
      <c r="N228" s="1417"/>
      <c r="O228" s="1560"/>
      <c r="P228" s="1417"/>
      <c r="Q228" s="1560"/>
    </row>
    <row r="229" spans="13:17" ht="15">
      <c r="M229" s="1417"/>
      <c r="N229" s="1417"/>
      <c r="O229" s="1560"/>
      <c r="P229" s="1417"/>
      <c r="Q229" s="1560"/>
    </row>
    <row r="230" spans="13:17" ht="15">
      <c r="M230" s="1417"/>
      <c r="N230" s="1417"/>
      <c r="O230" s="1560"/>
      <c r="P230" s="1417"/>
      <c r="Q230" s="1560"/>
    </row>
    <row r="231" spans="13:17" ht="15">
      <c r="M231" s="1417"/>
      <c r="N231" s="1417"/>
      <c r="O231" s="1560"/>
      <c r="P231" s="1417"/>
      <c r="Q231" s="1560"/>
    </row>
    <row r="232" spans="13:17" ht="15">
      <c r="M232" s="1417"/>
      <c r="N232" s="1417"/>
      <c r="O232" s="1560"/>
      <c r="P232" s="1417"/>
      <c r="Q232" s="1560"/>
    </row>
    <row r="233" spans="13:17" ht="15">
      <c r="M233" s="1417"/>
      <c r="N233" s="1417"/>
      <c r="O233" s="1560"/>
      <c r="P233" s="1417"/>
      <c r="Q233" s="1560"/>
    </row>
    <row r="234" spans="13:17" ht="15">
      <c r="M234" s="1417"/>
      <c r="N234" s="1417"/>
      <c r="O234" s="1560"/>
      <c r="P234" s="1417"/>
      <c r="Q234" s="1560"/>
    </row>
    <row r="235" spans="13:17" ht="15">
      <c r="M235" s="1417"/>
      <c r="N235" s="1417"/>
      <c r="O235" s="1560"/>
      <c r="P235" s="1417"/>
      <c r="Q235" s="1560"/>
    </row>
    <row r="236" spans="13:17" ht="15">
      <c r="M236" s="1417"/>
      <c r="N236" s="1417"/>
      <c r="O236" s="1560"/>
      <c r="P236" s="1417"/>
      <c r="Q236" s="1560"/>
    </row>
    <row r="237" spans="13:17" ht="15">
      <c r="M237" s="1417"/>
      <c r="N237" s="1417"/>
      <c r="O237" s="1560"/>
      <c r="P237" s="1417"/>
      <c r="Q237" s="1560"/>
    </row>
    <row r="238" spans="13:17" ht="15">
      <c r="M238" s="1417"/>
      <c r="N238" s="1417"/>
      <c r="O238" s="1560"/>
      <c r="P238" s="1417"/>
      <c r="Q238" s="1560"/>
    </row>
    <row r="239" spans="13:17" ht="15">
      <c r="M239" s="1417"/>
      <c r="N239" s="1417"/>
      <c r="O239" s="1560"/>
      <c r="P239" s="1417"/>
      <c r="Q239" s="1560"/>
    </row>
    <row r="240" spans="13:17" ht="15">
      <c r="M240" s="1417"/>
      <c r="N240" s="1417"/>
      <c r="O240" s="1560"/>
      <c r="P240" s="1417"/>
      <c r="Q240" s="1560"/>
    </row>
    <row r="241" spans="13:17" ht="15">
      <c r="M241" s="1417"/>
      <c r="N241" s="1417"/>
      <c r="O241" s="1560"/>
      <c r="P241" s="1417"/>
      <c r="Q241" s="1560"/>
    </row>
    <row r="242" spans="13:17" ht="15">
      <c r="M242" s="1417"/>
      <c r="N242" s="1417"/>
      <c r="O242" s="1560"/>
      <c r="P242" s="1417"/>
      <c r="Q242" s="1560"/>
    </row>
    <row r="243" spans="13:17" ht="15">
      <c r="M243" s="1417"/>
      <c r="N243" s="1417"/>
      <c r="O243" s="1560"/>
      <c r="P243" s="1417"/>
      <c r="Q243" s="1560"/>
    </row>
    <row r="244" spans="13:17" ht="15">
      <c r="M244" s="1417"/>
      <c r="N244" s="1417"/>
      <c r="O244" s="1560"/>
      <c r="P244" s="1417"/>
      <c r="Q244" s="1560"/>
    </row>
    <row r="245" spans="13:17" ht="15">
      <c r="M245" s="1417"/>
      <c r="N245" s="1417"/>
      <c r="O245" s="1560"/>
      <c r="P245" s="1417"/>
      <c r="Q245" s="1560"/>
    </row>
    <row r="246" spans="13:17" ht="15">
      <c r="M246" s="1417"/>
      <c r="N246" s="1417"/>
      <c r="O246" s="1560"/>
      <c r="P246" s="1417"/>
      <c r="Q246" s="1560"/>
    </row>
    <row r="247" spans="13:17" ht="15">
      <c r="M247" s="1417"/>
      <c r="N247" s="1417"/>
      <c r="O247" s="1560"/>
      <c r="P247" s="1417"/>
      <c r="Q247" s="1560"/>
    </row>
    <row r="248" spans="13:17" ht="15">
      <c r="M248" s="1417"/>
      <c r="N248" s="1417"/>
      <c r="O248" s="1560"/>
      <c r="P248" s="1417"/>
      <c r="Q248" s="1560"/>
    </row>
    <row r="249" spans="13:17" ht="15">
      <c r="M249" s="1417"/>
      <c r="N249" s="1417"/>
      <c r="O249" s="1560"/>
      <c r="P249" s="1417"/>
      <c r="Q249" s="1560"/>
    </row>
    <row r="250" spans="13:17" ht="15">
      <c r="M250" s="1417"/>
      <c r="N250" s="1417"/>
      <c r="O250" s="1560"/>
      <c r="P250" s="1417"/>
      <c r="Q250" s="1560"/>
    </row>
    <row r="251" spans="13:17" ht="15">
      <c r="M251" s="1417"/>
      <c r="N251" s="1417"/>
      <c r="O251" s="1560"/>
      <c r="P251" s="1417"/>
      <c r="Q251" s="1560"/>
    </row>
    <row r="252" spans="13:17" ht="15">
      <c r="M252" s="1417"/>
      <c r="N252" s="1417"/>
      <c r="O252" s="1560"/>
      <c r="P252" s="1417"/>
      <c r="Q252" s="1560"/>
    </row>
    <row r="253" spans="13:17" ht="15">
      <c r="M253" s="1417"/>
      <c r="N253" s="1417"/>
      <c r="O253" s="1560"/>
      <c r="P253" s="1417"/>
      <c r="Q253" s="1560"/>
    </row>
    <row r="254" spans="13:17" ht="15">
      <c r="M254" s="1417"/>
      <c r="N254" s="1417"/>
      <c r="O254" s="1560"/>
      <c r="P254" s="1417"/>
      <c r="Q254" s="1560"/>
    </row>
    <row r="255" spans="13:17" ht="15">
      <c r="M255" s="1417"/>
      <c r="N255" s="1417"/>
      <c r="O255" s="1560"/>
      <c r="P255" s="1417"/>
      <c r="Q255" s="1560"/>
    </row>
    <row r="256" spans="13:17" ht="15">
      <c r="M256" s="1417"/>
      <c r="N256" s="1417"/>
      <c r="O256" s="1560"/>
      <c r="P256" s="1417"/>
      <c r="Q256" s="1560"/>
    </row>
    <row r="257" spans="13:17" ht="15">
      <c r="M257" s="1417"/>
      <c r="N257" s="1417"/>
      <c r="O257" s="1560"/>
      <c r="P257" s="1417"/>
      <c r="Q257" s="1560"/>
    </row>
    <row r="258" spans="13:17" ht="15">
      <c r="M258" s="1417"/>
      <c r="N258" s="1417"/>
      <c r="O258" s="1560"/>
      <c r="P258" s="1417"/>
      <c r="Q258" s="1560"/>
    </row>
    <row r="259" spans="13:17" ht="15">
      <c r="M259" s="1417"/>
      <c r="N259" s="1417"/>
      <c r="O259" s="1560"/>
      <c r="P259" s="1417"/>
      <c r="Q259" s="1560"/>
    </row>
    <row r="260" spans="13:17" ht="15">
      <c r="M260" s="1417"/>
      <c r="N260" s="1417"/>
      <c r="O260" s="1560"/>
      <c r="P260" s="1417"/>
      <c r="Q260" s="1560"/>
    </row>
    <row r="261" spans="13:17" ht="15">
      <c r="M261" s="1417"/>
      <c r="N261" s="1417"/>
      <c r="O261" s="1560"/>
      <c r="P261" s="1417"/>
      <c r="Q261" s="1560"/>
    </row>
    <row r="262" spans="13:17" ht="15">
      <c r="M262" s="1417"/>
      <c r="N262" s="1417"/>
      <c r="O262" s="1560"/>
      <c r="P262" s="1417"/>
      <c r="Q262" s="1560"/>
    </row>
    <row r="263" spans="13:17" ht="15">
      <c r="M263" s="1417"/>
      <c r="N263" s="1417"/>
      <c r="O263" s="1560"/>
      <c r="P263" s="1417"/>
      <c r="Q263" s="1560"/>
    </row>
    <row r="264" spans="13:17" ht="15">
      <c r="M264" s="1417"/>
      <c r="N264" s="1417"/>
      <c r="O264" s="1560"/>
      <c r="P264" s="1417"/>
      <c r="Q264" s="1560"/>
    </row>
    <row r="265" spans="13:17" ht="15">
      <c r="M265" s="1417"/>
      <c r="N265" s="1417"/>
      <c r="O265" s="1560"/>
      <c r="P265" s="1417"/>
      <c r="Q265" s="1560"/>
    </row>
    <row r="266" spans="13:17" ht="15">
      <c r="M266" s="1417"/>
      <c r="N266" s="1417"/>
      <c r="O266" s="1560"/>
      <c r="P266" s="1417"/>
      <c r="Q266" s="1560"/>
    </row>
    <row r="267" spans="13:17" ht="15">
      <c r="M267" s="1417"/>
      <c r="N267" s="1417"/>
      <c r="O267" s="1560"/>
      <c r="P267" s="1417"/>
      <c r="Q267" s="1560"/>
    </row>
    <row r="268" spans="13:17" ht="15">
      <c r="M268" s="1417"/>
      <c r="N268" s="1417"/>
      <c r="O268" s="1560"/>
      <c r="P268" s="1417"/>
      <c r="Q268" s="1560"/>
    </row>
    <row r="269" spans="13:17" ht="15">
      <c r="M269" s="1417"/>
      <c r="N269" s="1417"/>
      <c r="O269" s="1560"/>
      <c r="P269" s="1417"/>
      <c r="Q269" s="1560"/>
    </row>
    <row r="270" spans="13:17" ht="15">
      <c r="M270" s="1417"/>
      <c r="N270" s="1417"/>
      <c r="O270" s="1560"/>
      <c r="P270" s="1417"/>
      <c r="Q270" s="1560"/>
    </row>
    <row r="271" spans="13:17" ht="15">
      <c r="M271" s="1417"/>
      <c r="N271" s="1417"/>
      <c r="O271" s="1560"/>
      <c r="P271" s="1417"/>
      <c r="Q271" s="1560"/>
    </row>
    <row r="272" spans="13:17" ht="15">
      <c r="M272" s="1417"/>
      <c r="N272" s="1417"/>
      <c r="O272" s="1560"/>
      <c r="P272" s="1417"/>
      <c r="Q272" s="1560"/>
    </row>
    <row r="273" spans="13:17" ht="15">
      <c r="M273" s="1417"/>
      <c r="N273" s="1417"/>
      <c r="O273" s="1560"/>
      <c r="P273" s="1417"/>
      <c r="Q273" s="1560"/>
    </row>
    <row r="274" spans="13:17" ht="15">
      <c r="M274" s="1417"/>
      <c r="N274" s="1417"/>
      <c r="O274" s="1560"/>
      <c r="P274" s="1417"/>
      <c r="Q274" s="1560"/>
    </row>
    <row r="275" spans="13:17" ht="15">
      <c r="M275" s="1417"/>
      <c r="N275" s="1417"/>
      <c r="O275" s="1560"/>
      <c r="P275" s="1417"/>
      <c r="Q275" s="1560"/>
    </row>
    <row r="276" spans="13:17" ht="15">
      <c r="M276" s="1417"/>
      <c r="N276" s="1417"/>
      <c r="O276" s="1560"/>
      <c r="P276" s="1417"/>
      <c r="Q276" s="1560"/>
    </row>
    <row r="277" spans="13:17" ht="15">
      <c r="M277" s="1417"/>
      <c r="N277" s="1417"/>
      <c r="O277" s="1560"/>
      <c r="P277" s="1417"/>
      <c r="Q277" s="1560"/>
    </row>
    <row r="278" spans="13:17" ht="15">
      <c r="M278" s="1417"/>
      <c r="N278" s="1417"/>
      <c r="O278" s="1560"/>
      <c r="P278" s="1417"/>
      <c r="Q278" s="1560"/>
    </row>
    <row r="279" spans="13:17" ht="15">
      <c r="M279" s="1417"/>
      <c r="N279" s="1417"/>
      <c r="O279" s="1560"/>
      <c r="P279" s="1417"/>
      <c r="Q279" s="1560"/>
    </row>
    <row r="280" spans="13:17" ht="15">
      <c r="M280" s="1417"/>
      <c r="N280" s="1417"/>
      <c r="O280" s="1560"/>
      <c r="P280" s="1417"/>
      <c r="Q280" s="1560"/>
    </row>
    <row r="281" spans="13:17" ht="15">
      <c r="M281" s="1417"/>
      <c r="N281" s="1417"/>
      <c r="O281" s="1560"/>
      <c r="P281" s="1417"/>
      <c r="Q281" s="1560"/>
    </row>
    <row r="282" spans="13:17" ht="15">
      <c r="M282" s="1417"/>
      <c r="N282" s="1417"/>
      <c r="O282" s="1560"/>
      <c r="P282" s="1417"/>
      <c r="Q282" s="1560"/>
    </row>
    <row r="283" spans="13:17" ht="15">
      <c r="M283" s="1417"/>
      <c r="N283" s="1417"/>
      <c r="O283" s="1560"/>
      <c r="P283" s="1417"/>
      <c r="Q283" s="1560"/>
    </row>
    <row r="284" spans="13:17" ht="15">
      <c r="M284" s="1417"/>
      <c r="N284" s="1417"/>
      <c r="O284" s="1560"/>
      <c r="P284" s="1417"/>
      <c r="Q284" s="1560"/>
    </row>
    <row r="285" spans="13:17" ht="15">
      <c r="M285" s="1417"/>
      <c r="N285" s="1417"/>
      <c r="O285" s="1560"/>
      <c r="P285" s="1417"/>
      <c r="Q285" s="1560"/>
    </row>
    <row r="286" spans="13:17" ht="15">
      <c r="M286" s="1417"/>
      <c r="N286" s="1417"/>
      <c r="O286" s="1560"/>
      <c r="P286" s="1417"/>
      <c r="Q286" s="1560"/>
    </row>
    <row r="287" spans="13:17" ht="15">
      <c r="M287" s="1417"/>
      <c r="N287" s="1417"/>
      <c r="O287" s="1560"/>
      <c r="P287" s="1417"/>
      <c r="Q287" s="1560"/>
    </row>
    <row r="288" spans="13:17" ht="15">
      <c r="M288" s="1417"/>
      <c r="N288" s="1417"/>
      <c r="O288" s="1560"/>
      <c r="P288" s="1417"/>
      <c r="Q288" s="1560"/>
    </row>
    <row r="289" spans="13:17" ht="15">
      <c r="M289" s="1417"/>
      <c r="N289" s="1417"/>
      <c r="O289" s="1560"/>
      <c r="P289" s="1417"/>
      <c r="Q289" s="1560"/>
    </row>
    <row r="290" spans="13:17" ht="15">
      <c r="M290" s="1417"/>
      <c r="N290" s="1417"/>
      <c r="O290" s="1560"/>
      <c r="P290" s="1417"/>
      <c r="Q290" s="1560"/>
    </row>
    <row r="291" spans="13:17" ht="15">
      <c r="M291" s="1417"/>
      <c r="N291" s="1417"/>
      <c r="O291" s="1560"/>
      <c r="P291" s="1417"/>
      <c r="Q291" s="1560"/>
    </row>
    <row r="292" spans="13:17" ht="15">
      <c r="M292" s="1417"/>
      <c r="N292" s="1417"/>
      <c r="O292" s="1560"/>
      <c r="P292" s="1417"/>
      <c r="Q292" s="1560"/>
    </row>
    <row r="293" spans="13:17" ht="15">
      <c r="M293" s="1417"/>
      <c r="N293" s="1417"/>
      <c r="O293" s="1560"/>
      <c r="P293" s="1417"/>
      <c r="Q293" s="1560"/>
    </row>
    <row r="294" spans="13:17" ht="15">
      <c r="M294" s="1417"/>
      <c r="N294" s="1417"/>
      <c r="O294" s="1560"/>
      <c r="P294" s="1417"/>
      <c r="Q294" s="1560"/>
    </row>
    <row r="295" spans="13:17" ht="15">
      <c r="M295" s="1417"/>
      <c r="N295" s="1417"/>
      <c r="O295" s="1560"/>
      <c r="P295" s="1417"/>
      <c r="Q295" s="1560"/>
    </row>
    <row r="296" spans="13:17" ht="15">
      <c r="M296" s="1417"/>
      <c r="N296" s="1417"/>
      <c r="O296" s="1560"/>
      <c r="P296" s="1417"/>
      <c r="Q296" s="1560"/>
    </row>
    <row r="297" spans="13:17" ht="15">
      <c r="M297" s="1417"/>
      <c r="N297" s="1417"/>
      <c r="O297" s="1560"/>
      <c r="P297" s="1417"/>
      <c r="Q297" s="1560"/>
    </row>
    <row r="298" spans="13:17" ht="15">
      <c r="M298" s="1417"/>
      <c r="N298" s="1417"/>
      <c r="O298" s="1560"/>
      <c r="P298" s="1417"/>
      <c r="Q298" s="1560"/>
    </row>
    <row r="299" spans="13:17" ht="15">
      <c r="M299" s="1417"/>
      <c r="N299" s="1417"/>
      <c r="O299" s="1560"/>
      <c r="P299" s="1417"/>
      <c r="Q299" s="1560"/>
    </row>
    <row r="300" spans="13:17" ht="15">
      <c r="M300" s="1417"/>
      <c r="N300" s="1417"/>
      <c r="O300" s="1560"/>
      <c r="P300" s="1417"/>
      <c r="Q300" s="1560"/>
    </row>
    <row r="301" spans="13:17" ht="15">
      <c r="M301" s="1417"/>
      <c r="N301" s="1417"/>
      <c r="O301" s="1560"/>
      <c r="P301" s="1417"/>
      <c r="Q301" s="1560"/>
    </row>
    <row r="302" spans="13:17" ht="15">
      <c r="M302" s="1417"/>
      <c r="N302" s="1417"/>
      <c r="O302" s="1560"/>
      <c r="P302" s="1417"/>
      <c r="Q302" s="1560"/>
    </row>
    <row r="303" spans="13:17" ht="15">
      <c r="M303" s="1417"/>
      <c r="N303" s="1417"/>
      <c r="O303" s="1560"/>
      <c r="P303" s="1417"/>
      <c r="Q303" s="1560"/>
    </row>
    <row r="304" spans="13:17" ht="15">
      <c r="M304" s="1417"/>
      <c r="N304" s="1417"/>
      <c r="O304" s="1560"/>
      <c r="P304" s="1417"/>
      <c r="Q304" s="1560"/>
    </row>
    <row r="305" spans="13:17" ht="15">
      <c r="M305" s="1417"/>
      <c r="N305" s="1417"/>
      <c r="O305" s="1560"/>
      <c r="P305" s="1417"/>
      <c r="Q305" s="1560"/>
    </row>
    <row r="306" spans="13:17" ht="15">
      <c r="M306" s="1417"/>
      <c r="N306" s="1417"/>
      <c r="O306" s="1560"/>
      <c r="P306" s="1417"/>
      <c r="Q306" s="1560"/>
    </row>
    <row r="307" spans="13:17" ht="15">
      <c r="M307" s="1417"/>
      <c r="N307" s="1417"/>
      <c r="O307" s="1560"/>
      <c r="P307" s="1417"/>
      <c r="Q307" s="1560"/>
    </row>
    <row r="308" spans="13:17" ht="15">
      <c r="M308" s="1417"/>
      <c r="N308" s="1417"/>
      <c r="O308" s="1560"/>
      <c r="P308" s="1417"/>
      <c r="Q308" s="1560"/>
    </row>
    <row r="309" spans="13:17" ht="15">
      <c r="M309" s="1417"/>
      <c r="N309" s="1417"/>
      <c r="O309" s="1560"/>
      <c r="P309" s="1417"/>
      <c r="Q309" s="1560"/>
    </row>
    <row r="310" spans="13:17" ht="15">
      <c r="M310" s="1417"/>
      <c r="N310" s="1417"/>
      <c r="O310" s="1560"/>
      <c r="P310" s="1417"/>
      <c r="Q310" s="1560"/>
    </row>
    <row r="311" spans="13:17" ht="15">
      <c r="M311" s="1417"/>
      <c r="N311" s="1417"/>
      <c r="O311" s="1560"/>
      <c r="P311" s="1417"/>
      <c r="Q311" s="1560"/>
    </row>
    <row r="312" spans="13:17" ht="15">
      <c r="M312" s="1417"/>
      <c r="N312" s="1417"/>
      <c r="O312" s="1560"/>
      <c r="P312" s="1417"/>
      <c r="Q312" s="1560"/>
    </row>
    <row r="313" spans="13:17" ht="15">
      <c r="M313" s="1417"/>
      <c r="N313" s="1417"/>
      <c r="O313" s="1560"/>
      <c r="P313" s="1417"/>
      <c r="Q313" s="1560"/>
    </row>
    <row r="314" spans="13:17" ht="15">
      <c r="M314" s="1417"/>
      <c r="N314" s="1417"/>
      <c r="O314" s="1560"/>
      <c r="P314" s="1417"/>
      <c r="Q314" s="1560"/>
    </row>
    <row r="315" spans="13:17" ht="15">
      <c r="M315" s="1417"/>
      <c r="N315" s="1417"/>
      <c r="O315" s="1560"/>
      <c r="P315" s="1417"/>
      <c r="Q315" s="1560"/>
    </row>
    <row r="316" spans="13:17" ht="15">
      <c r="M316" s="1417"/>
      <c r="N316" s="1417"/>
      <c r="O316" s="1560"/>
      <c r="P316" s="1417"/>
      <c r="Q316" s="1560"/>
    </row>
    <row r="317" spans="13:17" ht="15">
      <c r="M317" s="1417"/>
      <c r="N317" s="1417"/>
      <c r="O317" s="1560"/>
      <c r="P317" s="1417"/>
      <c r="Q317" s="1560"/>
    </row>
    <row r="318" spans="13:17" ht="15">
      <c r="M318" s="1417"/>
      <c r="N318" s="1417"/>
      <c r="O318" s="1560"/>
      <c r="P318" s="1417"/>
      <c r="Q318" s="1560"/>
    </row>
    <row r="319" spans="13:17" ht="15">
      <c r="M319" s="1417"/>
      <c r="N319" s="1417"/>
      <c r="O319" s="1560"/>
      <c r="P319" s="1417"/>
      <c r="Q319" s="1560"/>
    </row>
    <row r="320" spans="13:17" ht="15">
      <c r="M320" s="1417"/>
      <c r="N320" s="1417"/>
      <c r="O320" s="1560"/>
      <c r="P320" s="1417"/>
      <c r="Q320" s="1560"/>
    </row>
    <row r="321" spans="13:17" ht="15">
      <c r="M321" s="1417"/>
      <c r="N321" s="1417"/>
      <c r="O321" s="1560"/>
      <c r="P321" s="1417"/>
      <c r="Q321" s="1560"/>
    </row>
    <row r="322" spans="13:17" ht="15">
      <c r="M322" s="1417"/>
      <c r="N322" s="1417"/>
      <c r="O322" s="1560"/>
      <c r="P322" s="1417"/>
      <c r="Q322" s="1560"/>
    </row>
    <row r="323" spans="13:17" ht="15">
      <c r="M323" s="1417"/>
      <c r="N323" s="1417"/>
      <c r="O323" s="1560"/>
      <c r="P323" s="1417"/>
      <c r="Q323" s="1560"/>
    </row>
    <row r="324" spans="13:17" ht="15">
      <c r="M324" s="1417"/>
      <c r="N324" s="1417"/>
      <c r="O324" s="1560"/>
      <c r="P324" s="1417"/>
      <c r="Q324" s="1560"/>
    </row>
    <row r="325" spans="13:17" ht="15">
      <c r="M325" s="1417"/>
      <c r="N325" s="1417"/>
      <c r="O325" s="1560"/>
      <c r="P325" s="1417"/>
      <c r="Q325" s="1560"/>
    </row>
    <row r="326" spans="13:17" ht="15">
      <c r="M326" s="1417"/>
      <c r="N326" s="1417"/>
      <c r="O326" s="1560"/>
      <c r="P326" s="1417"/>
      <c r="Q326" s="1560"/>
    </row>
    <row r="327" spans="13:17" ht="15">
      <c r="M327" s="1417"/>
      <c r="N327" s="1417"/>
      <c r="O327" s="1560"/>
      <c r="P327" s="1417"/>
      <c r="Q327" s="1560"/>
    </row>
    <row r="328" spans="13:17" ht="15">
      <c r="M328" s="1417"/>
      <c r="N328" s="1417"/>
      <c r="O328" s="1560"/>
      <c r="P328" s="1417"/>
      <c r="Q328" s="1560"/>
    </row>
    <row r="329" spans="13:17" ht="15">
      <c r="M329" s="1417"/>
      <c r="N329" s="1417"/>
      <c r="O329" s="1560"/>
      <c r="P329" s="1417"/>
      <c r="Q329" s="1560"/>
    </row>
    <row r="330" spans="13:17" ht="15">
      <c r="M330" s="1417"/>
      <c r="N330" s="1417"/>
      <c r="O330" s="1560"/>
      <c r="P330" s="1417"/>
      <c r="Q330" s="1560"/>
    </row>
    <row r="331" spans="13:17" ht="15">
      <c r="M331" s="1417"/>
      <c r="N331" s="1417"/>
      <c r="O331" s="1560"/>
      <c r="P331" s="1417"/>
      <c r="Q331" s="1560"/>
    </row>
    <row r="332" spans="13:17" ht="15">
      <c r="M332" s="1417"/>
      <c r="N332" s="1417"/>
      <c r="O332" s="1560"/>
      <c r="P332" s="1417"/>
      <c r="Q332" s="1560"/>
    </row>
    <row r="333" spans="13:17" ht="15">
      <c r="M333" s="1417"/>
      <c r="N333" s="1417"/>
      <c r="O333" s="1560"/>
      <c r="P333" s="1417"/>
      <c r="Q333" s="1560"/>
    </row>
    <row r="334" spans="13:17" ht="15">
      <c r="M334" s="1417"/>
      <c r="N334" s="1417"/>
      <c r="O334" s="1560"/>
      <c r="P334" s="1417"/>
      <c r="Q334" s="1560"/>
    </row>
    <row r="335" spans="13:17" ht="15">
      <c r="M335" s="1417"/>
      <c r="N335" s="1417"/>
      <c r="O335" s="1560"/>
      <c r="P335" s="1417"/>
      <c r="Q335" s="1560"/>
    </row>
    <row r="336" spans="13:17" ht="15">
      <c r="M336" s="1417"/>
      <c r="N336" s="1417"/>
      <c r="O336" s="1560"/>
      <c r="P336" s="1417"/>
      <c r="Q336" s="1560"/>
    </row>
    <row r="337" spans="13:17" ht="15">
      <c r="M337" s="1417"/>
      <c r="N337" s="1417"/>
      <c r="O337" s="1560"/>
      <c r="P337" s="1417"/>
      <c r="Q337" s="1560"/>
    </row>
    <row r="338" spans="13:17" ht="15">
      <c r="M338" s="1417"/>
      <c r="N338" s="1417"/>
      <c r="O338" s="1560"/>
      <c r="P338" s="1417"/>
      <c r="Q338" s="1560"/>
    </row>
    <row r="339" spans="13:17" ht="15">
      <c r="M339" s="1417"/>
      <c r="N339" s="1417"/>
      <c r="O339" s="1560"/>
      <c r="P339" s="1417"/>
      <c r="Q339" s="1560"/>
    </row>
    <row r="340" spans="13:17" ht="15">
      <c r="M340" s="1417"/>
      <c r="N340" s="1417"/>
      <c r="O340" s="1560"/>
      <c r="P340" s="1417"/>
      <c r="Q340" s="1560"/>
    </row>
    <row r="341" spans="13:17" ht="15">
      <c r="M341" s="1417"/>
      <c r="N341" s="1417"/>
      <c r="O341" s="1560"/>
      <c r="P341" s="1417"/>
      <c r="Q341" s="1560"/>
    </row>
    <row r="342" spans="13:17" ht="15">
      <c r="M342" s="1417"/>
      <c r="N342" s="1417"/>
      <c r="O342" s="1560"/>
      <c r="P342" s="1417"/>
      <c r="Q342" s="1560"/>
    </row>
    <row r="343" spans="13:17" ht="15">
      <c r="M343" s="1417"/>
      <c r="N343" s="1417"/>
      <c r="O343" s="1560"/>
      <c r="P343" s="1417"/>
      <c r="Q343" s="1560"/>
    </row>
    <row r="344" spans="13:17" ht="15">
      <c r="M344" s="1417"/>
      <c r="N344" s="1417"/>
      <c r="O344" s="1560"/>
      <c r="P344" s="1417"/>
      <c r="Q344" s="1560"/>
    </row>
    <row r="345" spans="13:17" ht="15">
      <c r="M345" s="1417"/>
      <c r="N345" s="1417"/>
      <c r="O345" s="1560"/>
      <c r="P345" s="1417"/>
      <c r="Q345" s="1560"/>
    </row>
    <row r="346" spans="13:17" ht="15">
      <c r="M346" s="1417"/>
      <c r="N346" s="1417"/>
      <c r="O346" s="1560"/>
      <c r="P346" s="1417"/>
      <c r="Q346" s="1560"/>
    </row>
    <row r="347" spans="13:17" ht="15">
      <c r="M347" s="1417"/>
      <c r="N347" s="1417"/>
      <c r="O347" s="1560"/>
      <c r="P347" s="1417"/>
      <c r="Q347" s="1560"/>
    </row>
    <row r="348" spans="13:17" ht="15">
      <c r="M348" s="1417"/>
      <c r="N348" s="1417"/>
      <c r="O348" s="1560"/>
      <c r="P348" s="1417"/>
      <c r="Q348" s="1560"/>
    </row>
    <row r="349" spans="13:17" ht="15">
      <c r="M349" s="1417"/>
      <c r="N349" s="1417"/>
      <c r="O349" s="1560"/>
      <c r="P349" s="1417"/>
      <c r="Q349" s="1560"/>
    </row>
    <row r="350" spans="13:17" ht="15">
      <c r="M350" s="1417"/>
      <c r="N350" s="1417"/>
      <c r="O350" s="1560"/>
      <c r="P350" s="1417"/>
      <c r="Q350" s="1560"/>
    </row>
    <row r="351" spans="13:17" ht="15">
      <c r="M351" s="1417"/>
      <c r="N351" s="1417"/>
      <c r="O351" s="1560"/>
      <c r="P351" s="1417"/>
      <c r="Q351" s="1560"/>
    </row>
    <row r="352" spans="13:17" ht="15">
      <c r="M352" s="1417"/>
      <c r="N352" s="1417"/>
      <c r="O352" s="1560"/>
      <c r="P352" s="1417"/>
      <c r="Q352" s="1560"/>
    </row>
    <row r="353" spans="13:17" ht="15">
      <c r="M353" s="1417"/>
      <c r="N353" s="1417"/>
      <c r="O353" s="1560"/>
      <c r="P353" s="1417"/>
      <c r="Q353" s="1560"/>
    </row>
    <row r="354" spans="13:17" ht="15">
      <c r="M354" s="1417"/>
      <c r="N354" s="1417"/>
      <c r="O354" s="1560"/>
      <c r="P354" s="1417"/>
      <c r="Q354" s="1560"/>
    </row>
    <row r="355" spans="13:17" ht="15">
      <c r="M355" s="1417"/>
      <c r="N355" s="1417"/>
      <c r="O355" s="1560"/>
      <c r="P355" s="1417"/>
      <c r="Q355" s="1560"/>
    </row>
    <row r="356" spans="13:17" ht="15">
      <c r="M356" s="1417"/>
      <c r="N356" s="1417"/>
      <c r="O356" s="1560"/>
      <c r="P356" s="1417"/>
      <c r="Q356" s="1560"/>
    </row>
    <row r="357" spans="13:17" ht="15">
      <c r="M357" s="1417"/>
      <c r="N357" s="1417"/>
      <c r="O357" s="1560"/>
      <c r="P357" s="1417"/>
      <c r="Q357" s="1560"/>
    </row>
    <row r="358" spans="13:17" ht="15">
      <c r="M358" s="1417"/>
      <c r="N358" s="1417"/>
      <c r="O358" s="1560"/>
      <c r="P358" s="1417"/>
      <c r="Q358" s="1560"/>
    </row>
    <row r="359" spans="13:17" ht="15">
      <c r="M359" s="1417"/>
      <c r="N359" s="1417"/>
      <c r="O359" s="1560"/>
      <c r="P359" s="1417"/>
      <c r="Q359" s="1560"/>
    </row>
    <row r="360" spans="13:17" ht="15">
      <c r="M360" s="1417"/>
      <c r="N360" s="1417"/>
      <c r="O360" s="1560"/>
      <c r="P360" s="1417"/>
      <c r="Q360" s="1560"/>
    </row>
    <row r="361" spans="13:17" ht="15">
      <c r="M361" s="1417"/>
      <c r="N361" s="1417"/>
      <c r="O361" s="1560"/>
      <c r="P361" s="1417"/>
      <c r="Q361" s="1560"/>
    </row>
    <row r="362" spans="13:17" ht="15">
      <c r="M362" s="1417"/>
      <c r="N362" s="1417"/>
      <c r="O362" s="1560"/>
      <c r="P362" s="1417"/>
      <c r="Q362" s="1560"/>
    </row>
    <row r="363" spans="13:17" ht="15">
      <c r="M363" s="1417"/>
      <c r="N363" s="1417"/>
      <c r="O363" s="1560"/>
      <c r="P363" s="1417"/>
      <c r="Q363" s="1560"/>
    </row>
    <row r="364" spans="13:17" ht="15">
      <c r="M364" s="1417"/>
      <c r="N364" s="1417"/>
      <c r="O364" s="1560"/>
      <c r="P364" s="1417"/>
      <c r="Q364" s="1560"/>
    </row>
    <row r="365" spans="13:17" ht="15">
      <c r="M365" s="1417"/>
      <c r="N365" s="1417"/>
      <c r="O365" s="1560"/>
      <c r="P365" s="1417"/>
      <c r="Q365" s="1560"/>
    </row>
    <row r="366" spans="13:17" ht="15">
      <c r="M366" s="1417"/>
      <c r="N366" s="1417"/>
      <c r="O366" s="1560"/>
      <c r="P366" s="1417"/>
      <c r="Q366" s="1560"/>
    </row>
    <row r="367" spans="13:17" ht="15">
      <c r="M367" s="1417"/>
      <c r="N367" s="1417"/>
      <c r="O367" s="1560"/>
      <c r="P367" s="1417"/>
      <c r="Q367" s="1560"/>
    </row>
    <row r="368" spans="13:17" ht="15">
      <c r="M368" s="1417"/>
      <c r="N368" s="1417"/>
      <c r="O368" s="1560"/>
      <c r="P368" s="1417"/>
      <c r="Q368" s="1560"/>
    </row>
    <row r="369" spans="13:17" ht="15">
      <c r="M369" s="1417"/>
      <c r="N369" s="1417"/>
      <c r="O369" s="1560"/>
      <c r="P369" s="1417"/>
      <c r="Q369" s="1560"/>
    </row>
    <row r="370" spans="13:17" ht="15">
      <c r="M370" s="1417"/>
      <c r="N370" s="1417"/>
      <c r="O370" s="1560"/>
      <c r="P370" s="1417"/>
      <c r="Q370" s="1560"/>
    </row>
    <row r="371" spans="13:17" ht="15">
      <c r="M371" s="1417"/>
      <c r="N371" s="1417"/>
      <c r="O371" s="1560"/>
      <c r="P371" s="1417"/>
      <c r="Q371" s="1560"/>
    </row>
    <row r="372" spans="13:17" ht="15">
      <c r="M372" s="1417"/>
      <c r="N372" s="1417"/>
      <c r="O372" s="1560"/>
      <c r="P372" s="1417"/>
      <c r="Q372" s="1560"/>
    </row>
    <row r="373" spans="13:17" ht="15">
      <c r="M373" s="1417"/>
      <c r="N373" s="1417"/>
      <c r="O373" s="1560"/>
      <c r="P373" s="1417"/>
      <c r="Q373" s="1560"/>
    </row>
    <row r="374" spans="13:17" ht="15">
      <c r="M374" s="1417"/>
      <c r="N374" s="1417"/>
      <c r="O374" s="1560"/>
      <c r="P374" s="1417"/>
      <c r="Q374" s="1560"/>
    </row>
    <row r="375" spans="13:17" ht="15">
      <c r="M375" s="1417"/>
      <c r="N375" s="1417"/>
      <c r="O375" s="1560"/>
      <c r="P375" s="1417"/>
      <c r="Q375" s="1560"/>
    </row>
    <row r="376" spans="13:17" ht="15">
      <c r="M376" s="1417"/>
      <c r="N376" s="1417"/>
      <c r="O376" s="1560"/>
      <c r="P376" s="1417"/>
      <c r="Q376" s="1560"/>
    </row>
    <row r="377" spans="13:17" ht="15">
      <c r="M377" s="1417"/>
      <c r="N377" s="1417"/>
      <c r="O377" s="1560"/>
      <c r="P377" s="1417"/>
      <c r="Q377" s="1560"/>
    </row>
    <row r="378" spans="13:17" ht="15">
      <c r="M378" s="1417"/>
      <c r="N378" s="1417"/>
      <c r="O378" s="1560"/>
      <c r="P378" s="1417"/>
      <c r="Q378" s="1560"/>
    </row>
    <row r="379" spans="13:17" ht="15">
      <c r="M379" s="1417"/>
      <c r="N379" s="1417"/>
      <c r="O379" s="1560"/>
      <c r="P379" s="1417"/>
      <c r="Q379" s="1560"/>
    </row>
    <row r="380" spans="13:17" ht="15">
      <c r="M380" s="1417"/>
      <c r="N380" s="1417"/>
      <c r="O380" s="1560"/>
      <c r="P380" s="1417"/>
      <c r="Q380" s="1560"/>
    </row>
    <row r="381" spans="13:17" ht="15">
      <c r="M381" s="1417"/>
      <c r="N381" s="1417"/>
      <c r="O381" s="1560"/>
      <c r="P381" s="1417"/>
      <c r="Q381" s="1560"/>
    </row>
    <row r="382" spans="13:17" ht="15">
      <c r="M382" s="1417"/>
      <c r="N382" s="1417"/>
      <c r="O382" s="1560"/>
      <c r="P382" s="1417"/>
      <c r="Q382" s="1560"/>
    </row>
    <row r="383" spans="13:17" ht="15">
      <c r="M383" s="1417"/>
      <c r="N383" s="1417"/>
      <c r="O383" s="1560"/>
      <c r="P383" s="1417"/>
      <c r="Q383" s="1560"/>
    </row>
    <row r="384" spans="13:17" ht="15">
      <c r="M384" s="1417"/>
      <c r="N384" s="1417"/>
      <c r="O384" s="1560"/>
      <c r="P384" s="1417"/>
      <c r="Q384" s="1560"/>
    </row>
    <row r="385" spans="13:17" ht="15">
      <c r="M385" s="1417"/>
      <c r="N385" s="1417"/>
      <c r="O385" s="1560"/>
      <c r="P385" s="1417"/>
      <c r="Q385" s="1560"/>
    </row>
    <row r="386" spans="13:17" ht="15">
      <c r="M386" s="1417"/>
      <c r="N386" s="1417"/>
      <c r="O386" s="1560"/>
      <c r="P386" s="1417"/>
      <c r="Q386" s="1560"/>
    </row>
    <row r="387" spans="13:17" ht="15">
      <c r="M387" s="1417"/>
      <c r="N387" s="1417"/>
      <c r="O387" s="1560"/>
      <c r="P387" s="1417"/>
      <c r="Q387" s="1560"/>
    </row>
    <row r="388" spans="13:17" ht="15">
      <c r="M388" s="1417"/>
      <c r="N388" s="1417"/>
      <c r="O388" s="1560"/>
      <c r="P388" s="1417"/>
      <c r="Q388" s="1560"/>
    </row>
    <row r="389" spans="13:17" ht="15">
      <c r="M389" s="1417"/>
      <c r="N389" s="1417"/>
      <c r="O389" s="1560"/>
      <c r="P389" s="1417"/>
      <c r="Q389" s="1560"/>
    </row>
    <row r="390" spans="13:17" ht="15">
      <c r="M390" s="1417"/>
      <c r="N390" s="1417"/>
      <c r="O390" s="1560"/>
      <c r="P390" s="1417"/>
      <c r="Q390" s="1560"/>
    </row>
    <row r="391" spans="13:17" ht="15">
      <c r="M391" s="1417"/>
      <c r="N391" s="1417"/>
      <c r="O391" s="1560"/>
      <c r="P391" s="1417"/>
      <c r="Q391" s="1560"/>
    </row>
    <row r="392" spans="13:17" ht="15">
      <c r="M392" s="1417"/>
      <c r="N392" s="1417"/>
      <c r="O392" s="1560"/>
      <c r="P392" s="1417"/>
      <c r="Q392" s="1560"/>
    </row>
    <row r="393" spans="13:17" ht="15">
      <c r="M393" s="1417"/>
      <c r="N393" s="1417"/>
      <c r="O393" s="1560"/>
      <c r="P393" s="1417"/>
      <c r="Q393" s="1560"/>
    </row>
    <row r="394" spans="13:17" ht="15">
      <c r="M394" s="1417"/>
      <c r="N394" s="1417"/>
      <c r="O394" s="1560"/>
      <c r="P394" s="1417"/>
      <c r="Q394" s="1560"/>
    </row>
    <row r="395" spans="13:17" ht="15">
      <c r="M395" s="1417"/>
      <c r="N395" s="1417"/>
      <c r="O395" s="1560"/>
      <c r="P395" s="1417"/>
      <c r="Q395" s="1560"/>
    </row>
    <row r="396" spans="13:17" ht="15">
      <c r="M396" s="1417"/>
      <c r="N396" s="1417"/>
      <c r="O396" s="1560"/>
      <c r="P396" s="1417"/>
      <c r="Q396" s="1560"/>
    </row>
    <row r="397" spans="13:17" ht="15">
      <c r="M397" s="1417"/>
      <c r="N397" s="1417"/>
      <c r="O397" s="1560"/>
      <c r="P397" s="1417"/>
      <c r="Q397" s="1560"/>
    </row>
    <row r="398" spans="13:17" ht="15">
      <c r="M398" s="1417"/>
      <c r="N398" s="1417"/>
      <c r="O398" s="1560"/>
      <c r="P398" s="1417"/>
      <c r="Q398" s="1560"/>
    </row>
    <row r="399" spans="13:17" ht="15">
      <c r="M399" s="1417"/>
      <c r="N399" s="1417"/>
      <c r="O399" s="1560"/>
      <c r="P399" s="1417"/>
      <c r="Q399" s="1560"/>
    </row>
    <row r="400" spans="13:17" ht="15">
      <c r="M400" s="1417"/>
      <c r="N400" s="1417"/>
      <c r="O400" s="1560"/>
      <c r="P400" s="1417"/>
      <c r="Q400" s="1560"/>
    </row>
    <row r="401" spans="13:17" ht="15">
      <c r="M401" s="1417"/>
      <c r="N401" s="1417"/>
      <c r="O401" s="1560"/>
      <c r="P401" s="1417"/>
      <c r="Q401" s="1560"/>
    </row>
    <row r="402" spans="13:17" ht="15">
      <c r="M402" s="1417"/>
      <c r="N402" s="1417"/>
      <c r="O402" s="1560"/>
      <c r="P402" s="1417"/>
      <c r="Q402" s="1560"/>
    </row>
    <row r="403" spans="13:17" ht="15">
      <c r="M403" s="1417"/>
      <c r="N403" s="1417"/>
      <c r="O403" s="1560"/>
      <c r="P403" s="1417"/>
      <c r="Q403" s="1560"/>
    </row>
    <row r="404" spans="13:17" ht="15">
      <c r="M404" s="1417"/>
      <c r="N404" s="1417"/>
      <c r="O404" s="1560"/>
      <c r="P404" s="1417"/>
      <c r="Q404" s="1560"/>
    </row>
    <row r="405" spans="13:17" ht="15">
      <c r="M405" s="1417"/>
      <c r="N405" s="1417"/>
      <c r="O405" s="1560"/>
      <c r="P405" s="1417"/>
      <c r="Q405" s="1560"/>
    </row>
    <row r="406" spans="13:17" ht="15">
      <c r="M406" s="1417"/>
      <c r="N406" s="1417"/>
      <c r="O406" s="1560"/>
      <c r="P406" s="1417"/>
      <c r="Q406" s="1560"/>
    </row>
    <row r="407" spans="13:17" ht="15">
      <c r="M407" s="1417"/>
      <c r="N407" s="1417"/>
      <c r="O407" s="1560"/>
      <c r="P407" s="1417"/>
      <c r="Q407" s="1560"/>
    </row>
    <row r="408" spans="13:17" ht="15">
      <c r="M408" s="1417"/>
      <c r="N408" s="1417"/>
      <c r="O408" s="1560"/>
      <c r="P408" s="1417"/>
      <c r="Q408" s="1560"/>
    </row>
    <row r="409" spans="13:17" ht="15">
      <c r="M409" s="1417"/>
      <c r="N409" s="1417"/>
      <c r="O409" s="1560"/>
      <c r="P409" s="1417"/>
      <c r="Q409" s="1560"/>
    </row>
    <row r="410" spans="13:17" ht="15">
      <c r="M410" s="1417"/>
      <c r="N410" s="1417"/>
      <c r="O410" s="1560"/>
      <c r="P410" s="1417"/>
      <c r="Q410" s="1560"/>
    </row>
    <row r="411" spans="13:17" ht="15">
      <c r="M411" s="1417"/>
      <c r="N411" s="1417"/>
      <c r="O411" s="1560"/>
      <c r="P411" s="1417"/>
      <c r="Q411" s="1560"/>
    </row>
    <row r="412" spans="13:17" ht="15">
      <c r="M412" s="1417"/>
      <c r="N412" s="1417"/>
      <c r="O412" s="1560"/>
      <c r="P412" s="1417"/>
      <c r="Q412" s="1560"/>
    </row>
    <row r="413" spans="13:17" ht="15">
      <c r="M413" s="1417"/>
      <c r="N413" s="1417"/>
      <c r="O413" s="1560"/>
      <c r="P413" s="1417"/>
      <c r="Q413" s="1560"/>
    </row>
    <row r="414" spans="13:17" ht="15">
      <c r="M414" s="1417"/>
      <c r="N414" s="1417"/>
      <c r="O414" s="1560"/>
      <c r="P414" s="1417"/>
      <c r="Q414" s="1560"/>
    </row>
    <row r="415" spans="13:17" ht="15">
      <c r="M415" s="1417"/>
      <c r="N415" s="1417"/>
      <c r="O415" s="1560"/>
      <c r="P415" s="1417"/>
      <c r="Q415" s="1560"/>
    </row>
    <row r="416" spans="13:17" ht="15">
      <c r="M416" s="1417"/>
      <c r="N416" s="1417"/>
      <c r="O416" s="1560"/>
      <c r="P416" s="1417"/>
      <c r="Q416" s="1560"/>
    </row>
    <row r="417" spans="13:17" ht="15">
      <c r="M417" s="1417"/>
      <c r="N417" s="1417"/>
      <c r="O417" s="1560"/>
      <c r="P417" s="1417"/>
      <c r="Q417" s="1560"/>
    </row>
    <row r="418" spans="13:17" ht="15">
      <c r="M418" s="1417"/>
      <c r="N418" s="1417"/>
      <c r="O418" s="1560"/>
      <c r="P418" s="1417"/>
      <c r="Q418" s="1560"/>
    </row>
    <row r="419" spans="13:17" ht="15">
      <c r="M419" s="1417"/>
      <c r="N419" s="1417"/>
      <c r="O419" s="1560"/>
      <c r="P419" s="1417"/>
      <c r="Q419" s="1560"/>
    </row>
    <row r="420" spans="13:17" ht="15">
      <c r="M420" s="1417"/>
      <c r="N420" s="1417"/>
      <c r="O420" s="1560"/>
      <c r="P420" s="1417"/>
      <c r="Q420" s="1560"/>
    </row>
    <row r="421" spans="13:17" ht="15">
      <c r="M421" s="1417"/>
      <c r="N421" s="1417"/>
      <c r="O421" s="1560"/>
      <c r="P421" s="1417"/>
      <c r="Q421" s="1560"/>
    </row>
    <row r="422" spans="13:17" ht="15">
      <c r="M422" s="1417"/>
      <c r="N422" s="1417"/>
      <c r="O422" s="1560"/>
      <c r="P422" s="1417"/>
      <c r="Q422" s="1560"/>
    </row>
    <row r="423" spans="13:17" ht="15">
      <c r="M423" s="1417"/>
      <c r="N423" s="1417"/>
      <c r="O423" s="1560"/>
      <c r="P423" s="1417"/>
      <c r="Q423" s="1560"/>
    </row>
    <row r="424" spans="13:17" ht="15">
      <c r="M424" s="1417"/>
      <c r="N424" s="1417"/>
      <c r="O424" s="1560"/>
      <c r="P424" s="1417"/>
      <c r="Q424" s="1560"/>
    </row>
    <row r="425" spans="13:17" ht="15">
      <c r="M425" s="1417"/>
      <c r="N425" s="1417"/>
      <c r="O425" s="1560"/>
      <c r="P425" s="1417"/>
      <c r="Q425" s="1560"/>
    </row>
    <row r="426" spans="13:17" ht="15">
      <c r="M426" s="1417"/>
      <c r="N426" s="1417"/>
      <c r="O426" s="1560"/>
      <c r="P426" s="1417"/>
      <c r="Q426" s="1560"/>
    </row>
    <row r="427" spans="13:17" ht="15">
      <c r="M427" s="1417"/>
      <c r="N427" s="1417"/>
      <c r="O427" s="1560"/>
      <c r="P427" s="1417"/>
      <c r="Q427" s="1560"/>
    </row>
    <row r="428" spans="13:17" ht="15">
      <c r="M428" s="1417"/>
      <c r="N428" s="1417"/>
      <c r="O428" s="1560"/>
      <c r="P428" s="1417"/>
      <c r="Q428" s="1560"/>
    </row>
    <row r="429" spans="13:17" ht="15">
      <c r="M429" s="1417"/>
      <c r="N429" s="1417"/>
      <c r="O429" s="1560"/>
      <c r="P429" s="1417"/>
      <c r="Q429" s="1560"/>
    </row>
    <row r="430" spans="13:17" ht="15">
      <c r="M430" s="1417"/>
      <c r="N430" s="1417"/>
      <c r="O430" s="1560"/>
      <c r="P430" s="1417"/>
      <c r="Q430" s="1560"/>
    </row>
    <row r="431" spans="13:17" ht="15">
      <c r="M431" s="1417"/>
      <c r="N431" s="1417"/>
      <c r="O431" s="1560"/>
      <c r="P431" s="1417"/>
      <c r="Q431" s="1560"/>
    </row>
    <row r="432" spans="13:17" ht="15">
      <c r="M432" s="1417"/>
      <c r="N432" s="1417"/>
      <c r="O432" s="1560"/>
      <c r="P432" s="1417"/>
      <c r="Q432" s="1560"/>
    </row>
    <row r="433" spans="13:17" ht="15">
      <c r="M433" s="1417"/>
      <c r="N433" s="1417"/>
      <c r="O433" s="1560"/>
      <c r="P433" s="1417"/>
      <c r="Q433" s="1560"/>
    </row>
    <row r="434" spans="13:17" ht="15">
      <c r="M434" s="1417"/>
      <c r="N434" s="1417"/>
      <c r="O434" s="1560"/>
      <c r="P434" s="1417"/>
      <c r="Q434" s="1560"/>
    </row>
    <row r="435" spans="13:17" ht="15">
      <c r="M435" s="1417"/>
      <c r="N435" s="1417"/>
      <c r="O435" s="1560"/>
      <c r="P435" s="1417"/>
      <c r="Q435" s="1560"/>
    </row>
    <row r="436" spans="13:17" ht="15">
      <c r="M436" s="1417"/>
      <c r="N436" s="1417"/>
      <c r="O436" s="1560"/>
      <c r="P436" s="1417"/>
      <c r="Q436" s="1560"/>
    </row>
    <row r="437" spans="13:17" ht="15">
      <c r="M437" s="1417"/>
      <c r="N437" s="1417"/>
      <c r="O437" s="1560"/>
      <c r="P437" s="1417"/>
      <c r="Q437" s="1560"/>
    </row>
    <row r="438" spans="13:17" ht="15">
      <c r="M438" s="1417"/>
      <c r="N438" s="1417"/>
      <c r="O438" s="1560"/>
      <c r="P438" s="1417"/>
      <c r="Q438" s="1560"/>
    </row>
    <row r="439" spans="13:17" ht="15">
      <c r="M439" s="1417"/>
      <c r="N439" s="1417"/>
      <c r="O439" s="1560"/>
      <c r="P439" s="1417"/>
      <c r="Q439" s="1560"/>
    </row>
    <row r="440" spans="13:17" ht="15">
      <c r="M440" s="1417"/>
      <c r="N440" s="1417"/>
      <c r="O440" s="1560"/>
      <c r="P440" s="1417"/>
      <c r="Q440" s="1560"/>
    </row>
    <row r="441" spans="13:17" ht="15">
      <c r="M441" s="1417"/>
      <c r="N441" s="1417"/>
      <c r="O441" s="1560"/>
      <c r="P441" s="1417"/>
      <c r="Q441" s="1560"/>
    </row>
    <row r="442" spans="13:17" ht="15">
      <c r="M442" s="1417"/>
      <c r="N442" s="1417"/>
      <c r="O442" s="1560"/>
      <c r="P442" s="1417"/>
      <c r="Q442" s="1560"/>
    </row>
    <row r="443" spans="13:17" ht="15">
      <c r="M443" s="1417"/>
      <c r="N443" s="1417"/>
      <c r="O443" s="1560"/>
      <c r="P443" s="1417"/>
      <c r="Q443" s="1560"/>
    </row>
    <row r="444" spans="13:17" ht="15">
      <c r="M444" s="1417"/>
      <c r="N444" s="1417"/>
      <c r="O444" s="1560"/>
      <c r="P444" s="1417"/>
      <c r="Q444" s="1560"/>
    </row>
    <row r="445" spans="13:17" ht="15">
      <c r="M445" s="1417"/>
      <c r="N445" s="1417"/>
      <c r="O445" s="1560"/>
      <c r="P445" s="1417"/>
      <c r="Q445" s="1560"/>
    </row>
    <row r="446" spans="13:17" ht="15">
      <c r="M446" s="1417"/>
      <c r="N446" s="1417"/>
      <c r="O446" s="1560"/>
      <c r="P446" s="1417"/>
      <c r="Q446" s="1560"/>
    </row>
    <row r="447" spans="13:17" ht="15">
      <c r="M447" s="1417"/>
      <c r="N447" s="1417"/>
      <c r="O447" s="1560"/>
      <c r="P447" s="1417"/>
      <c r="Q447" s="1560"/>
    </row>
    <row r="448" spans="13:17" ht="15">
      <c r="M448" s="1417"/>
      <c r="N448" s="1417"/>
      <c r="O448" s="1560"/>
      <c r="P448" s="1417"/>
      <c r="Q448" s="1560"/>
    </row>
    <row r="449" spans="13:17" ht="15">
      <c r="M449" s="1417"/>
      <c r="N449" s="1417"/>
      <c r="O449" s="1560"/>
      <c r="P449" s="1417"/>
      <c r="Q449" s="1560"/>
    </row>
    <row r="450" spans="13:17" ht="15">
      <c r="M450" s="1417"/>
      <c r="N450" s="1417"/>
      <c r="O450" s="1560"/>
      <c r="P450" s="1417"/>
      <c r="Q450" s="1560"/>
    </row>
    <row r="451" spans="13:17" ht="15">
      <c r="M451" s="1417"/>
      <c r="N451" s="1417"/>
      <c r="O451" s="1560"/>
      <c r="P451" s="1417"/>
      <c r="Q451" s="1560"/>
    </row>
    <row r="452" spans="13:17" ht="15">
      <c r="M452" s="1417"/>
      <c r="N452" s="1417"/>
      <c r="O452" s="1560"/>
      <c r="P452" s="1417"/>
      <c r="Q452" s="1560"/>
    </row>
    <row r="453" spans="13:17" ht="15">
      <c r="M453" s="1417"/>
      <c r="N453" s="1417"/>
      <c r="O453" s="1560"/>
      <c r="P453" s="1417"/>
      <c r="Q453" s="1560"/>
    </row>
    <row r="454" spans="13:17" ht="15">
      <c r="M454" s="1417"/>
      <c r="N454" s="1417"/>
      <c r="O454" s="1560"/>
      <c r="P454" s="1417"/>
      <c r="Q454" s="1560"/>
    </row>
    <row r="455" spans="13:17" ht="15">
      <c r="M455" s="1417"/>
      <c r="N455" s="1417"/>
      <c r="O455" s="1560"/>
      <c r="P455" s="1417"/>
      <c r="Q455" s="1560"/>
    </row>
    <row r="456" spans="13:17" ht="15">
      <c r="M456" s="1417"/>
      <c r="N456" s="1417"/>
      <c r="O456" s="1560"/>
      <c r="P456" s="1417"/>
      <c r="Q456" s="1560"/>
    </row>
    <row r="457" spans="13:17" ht="15">
      <c r="M457" s="1417"/>
      <c r="N457" s="1417"/>
      <c r="O457" s="1560"/>
      <c r="P457" s="1417"/>
      <c r="Q457" s="1560"/>
    </row>
    <row r="458" spans="13:17" ht="15">
      <c r="M458" s="1417"/>
      <c r="N458" s="1417"/>
      <c r="O458" s="1560"/>
      <c r="P458" s="1417"/>
      <c r="Q458" s="1560"/>
    </row>
    <row r="459" spans="13:17" ht="15">
      <c r="M459" s="1417"/>
      <c r="N459" s="1417"/>
      <c r="O459" s="1560"/>
      <c r="P459" s="1417"/>
      <c r="Q459" s="1560"/>
    </row>
    <row r="460" spans="13:17" ht="15">
      <c r="M460" s="1417"/>
      <c r="N460" s="1417"/>
      <c r="O460" s="1560"/>
      <c r="P460" s="1417"/>
      <c r="Q460" s="1560"/>
    </row>
    <row r="461" spans="13:17" ht="15">
      <c r="M461" s="1417"/>
      <c r="N461" s="1417"/>
      <c r="O461" s="1560"/>
      <c r="P461" s="1417"/>
      <c r="Q461" s="1560"/>
    </row>
    <row r="462" spans="13:17" ht="15">
      <c r="M462" s="1417"/>
      <c r="N462" s="1417"/>
      <c r="O462" s="1560"/>
      <c r="P462" s="1417"/>
      <c r="Q462" s="1560"/>
    </row>
    <row r="463" spans="13:17" ht="15">
      <c r="M463" s="1417"/>
      <c r="N463" s="1417"/>
      <c r="O463" s="1560"/>
      <c r="P463" s="1417"/>
      <c r="Q463" s="1560"/>
    </row>
    <row r="464" spans="13:17" ht="15">
      <c r="M464" s="1417"/>
      <c r="N464" s="1417"/>
      <c r="O464" s="1560"/>
      <c r="P464" s="1417"/>
      <c r="Q464" s="1560"/>
    </row>
    <row r="465" spans="13:17" ht="15">
      <c r="M465" s="1417"/>
      <c r="N465" s="1417"/>
      <c r="O465" s="1560"/>
      <c r="P465" s="1417"/>
      <c r="Q465" s="1560"/>
    </row>
    <row r="466" spans="13:17" ht="15">
      <c r="M466" s="1417"/>
      <c r="N466" s="1417"/>
      <c r="O466" s="1560"/>
      <c r="P466" s="1417"/>
      <c r="Q466" s="1560"/>
    </row>
    <row r="467" spans="13:17" ht="15">
      <c r="M467" s="1417"/>
      <c r="N467" s="1417"/>
      <c r="O467" s="1560"/>
      <c r="P467" s="1417"/>
      <c r="Q467" s="1560"/>
    </row>
    <row r="468" spans="13:17" ht="15">
      <c r="M468" s="1417"/>
      <c r="N468" s="1417"/>
      <c r="O468" s="1560"/>
      <c r="P468" s="1417"/>
      <c r="Q468" s="1560"/>
    </row>
    <row r="469" spans="13:17" ht="15">
      <c r="M469" s="1417"/>
      <c r="N469" s="1417"/>
      <c r="O469" s="1560"/>
      <c r="P469" s="1417"/>
      <c r="Q469" s="1560"/>
    </row>
    <row r="470" spans="13:17" ht="15">
      <c r="M470" s="1417"/>
      <c r="N470" s="1417"/>
      <c r="O470" s="1560"/>
      <c r="P470" s="1417"/>
      <c r="Q470" s="1560"/>
    </row>
    <row r="471" spans="13:17" ht="15">
      <c r="M471" s="1417"/>
      <c r="N471" s="1417"/>
      <c r="O471" s="1560"/>
      <c r="P471" s="1417"/>
      <c r="Q471" s="1560"/>
    </row>
    <row r="472" spans="13:17" ht="15">
      <c r="M472" s="1417"/>
      <c r="N472" s="1417"/>
      <c r="O472" s="1560"/>
      <c r="P472" s="1417"/>
      <c r="Q472" s="1560"/>
    </row>
    <row r="473" spans="13:17" ht="15">
      <c r="M473" s="1417"/>
      <c r="N473" s="1417"/>
      <c r="O473" s="1560"/>
      <c r="P473" s="1417"/>
      <c r="Q473" s="1560"/>
    </row>
    <row r="474" spans="13:17" ht="15">
      <c r="M474" s="1417"/>
      <c r="N474" s="1417"/>
      <c r="O474" s="1560"/>
      <c r="P474" s="1417"/>
      <c r="Q474" s="1560"/>
    </row>
    <row r="475" spans="13:17" ht="15">
      <c r="M475" s="1417"/>
      <c r="N475" s="1417"/>
      <c r="O475" s="1560"/>
      <c r="P475" s="1417"/>
      <c r="Q475" s="1560"/>
    </row>
    <row r="476" spans="13:17" ht="15">
      <c r="M476" s="1417"/>
      <c r="N476" s="1417"/>
      <c r="O476" s="1560"/>
      <c r="P476" s="1417"/>
      <c r="Q476" s="1560"/>
    </row>
    <row r="477" spans="13:17" ht="15">
      <c r="M477" s="1417"/>
      <c r="N477" s="1417"/>
      <c r="O477" s="1560"/>
      <c r="P477" s="1417"/>
      <c r="Q477" s="1560"/>
    </row>
    <row r="478" spans="13:17" ht="15">
      <c r="M478" s="1417"/>
      <c r="N478" s="1417"/>
      <c r="O478" s="1560"/>
      <c r="P478" s="1417"/>
      <c r="Q478" s="1560"/>
    </row>
    <row r="479" spans="13:17" ht="15">
      <c r="M479" s="1417"/>
      <c r="N479" s="1417"/>
      <c r="O479" s="1560"/>
      <c r="P479" s="1417"/>
      <c r="Q479" s="1560"/>
    </row>
    <row r="480" spans="13:17" ht="15">
      <c r="M480" s="1417"/>
      <c r="N480" s="1417"/>
      <c r="O480" s="1560"/>
      <c r="P480" s="1417"/>
      <c r="Q480" s="1560"/>
    </row>
    <row r="481" spans="13:17" ht="15">
      <c r="M481" s="1417"/>
      <c r="N481" s="1417"/>
      <c r="O481" s="1560"/>
      <c r="P481" s="1417"/>
      <c r="Q481" s="1560"/>
    </row>
    <row r="482" spans="13:17" ht="15">
      <c r="M482" s="1417"/>
      <c r="N482" s="1417"/>
      <c r="O482" s="1560"/>
      <c r="P482" s="1417"/>
      <c r="Q482" s="1560"/>
    </row>
    <row r="483" spans="13:17" ht="15">
      <c r="M483" s="1417"/>
      <c r="N483" s="1417"/>
      <c r="O483" s="1560"/>
      <c r="P483" s="1417"/>
      <c r="Q483" s="1560"/>
    </row>
    <row r="484" spans="13:17" ht="15">
      <c r="M484" s="1417"/>
      <c r="N484" s="1417"/>
      <c r="O484" s="1560"/>
      <c r="P484" s="1417"/>
      <c r="Q484" s="1560"/>
    </row>
    <row r="485" spans="13:17" ht="15">
      <c r="M485" s="1417"/>
      <c r="N485" s="1417"/>
      <c r="O485" s="1560"/>
      <c r="P485" s="1417"/>
      <c r="Q485" s="1560"/>
    </row>
    <row r="486" spans="13:17" ht="15">
      <c r="M486" s="1417"/>
      <c r="N486" s="1417"/>
      <c r="O486" s="1560"/>
      <c r="P486" s="1417"/>
      <c r="Q486" s="1560"/>
    </row>
    <row r="487" spans="13:17" ht="15">
      <c r="M487" s="1417"/>
      <c r="N487" s="1417"/>
      <c r="O487" s="1560"/>
      <c r="P487" s="1417"/>
      <c r="Q487" s="1560"/>
    </row>
    <row r="488" spans="13:17" ht="15">
      <c r="M488" s="1417"/>
      <c r="N488" s="1417"/>
      <c r="O488" s="1560"/>
      <c r="P488" s="1417"/>
      <c r="Q488" s="1560"/>
    </row>
    <row r="489" spans="13:17" ht="15">
      <c r="M489" s="1417"/>
      <c r="N489" s="1417"/>
      <c r="O489" s="1560"/>
      <c r="P489" s="1417"/>
      <c r="Q489" s="1560"/>
    </row>
    <row r="490" spans="13:17" ht="15">
      <c r="M490" s="1417"/>
      <c r="N490" s="1417"/>
      <c r="O490" s="1560"/>
      <c r="P490" s="1417"/>
      <c r="Q490" s="1560"/>
    </row>
    <row r="491" spans="13:17" ht="15">
      <c r="M491" s="1417"/>
      <c r="N491" s="1417"/>
      <c r="O491" s="1560"/>
      <c r="P491" s="1417"/>
      <c r="Q491" s="1560"/>
    </row>
    <row r="492" spans="13:17" ht="15">
      <c r="M492" s="1417"/>
      <c r="N492" s="1417"/>
      <c r="O492" s="1560"/>
      <c r="P492" s="1417"/>
      <c r="Q492" s="1560"/>
    </row>
    <row r="493" spans="13:17" ht="15">
      <c r="M493" s="1417"/>
      <c r="N493" s="1417"/>
      <c r="O493" s="1560"/>
      <c r="P493" s="1417"/>
      <c r="Q493" s="1560"/>
    </row>
    <row r="494" spans="13:17" ht="15">
      <c r="M494" s="1417"/>
      <c r="N494" s="1417"/>
      <c r="O494" s="1560"/>
      <c r="P494" s="1417"/>
      <c r="Q494" s="1560"/>
    </row>
    <row r="495" spans="13:17" ht="15">
      <c r="M495" s="1417"/>
      <c r="N495" s="1417"/>
      <c r="O495" s="1560"/>
      <c r="P495" s="1417"/>
      <c r="Q495" s="1560"/>
    </row>
    <row r="496" spans="13:17" ht="15">
      <c r="M496" s="1417"/>
      <c r="N496" s="1417"/>
      <c r="O496" s="1560"/>
      <c r="P496" s="1417"/>
      <c r="Q496" s="1560"/>
    </row>
    <row r="497" spans="13:17" ht="15">
      <c r="M497" s="1417"/>
      <c r="N497" s="1417"/>
      <c r="O497" s="1560"/>
      <c r="P497" s="1417"/>
      <c r="Q497" s="1560"/>
    </row>
    <row r="498" spans="13:17" ht="15">
      <c r="M498" s="1417"/>
      <c r="N498" s="1417"/>
      <c r="O498" s="1560"/>
      <c r="P498" s="1417"/>
      <c r="Q498" s="1560"/>
    </row>
    <row r="499" spans="13:17" ht="15">
      <c r="M499" s="1417"/>
      <c r="N499" s="1417"/>
      <c r="O499" s="1560"/>
      <c r="P499" s="1417"/>
      <c r="Q499" s="1560"/>
    </row>
    <row r="500" spans="13:17" ht="15">
      <c r="M500" s="1417"/>
      <c r="N500" s="1417"/>
      <c r="O500" s="1560"/>
      <c r="P500" s="1417"/>
      <c r="Q500" s="1560"/>
    </row>
    <row r="501" spans="13:17" ht="15">
      <c r="M501" s="1417"/>
      <c r="N501" s="1417"/>
      <c r="O501" s="1560"/>
      <c r="P501" s="1417"/>
      <c r="Q501" s="1560"/>
    </row>
    <row r="502" spans="13:17" ht="15">
      <c r="M502" s="1417"/>
      <c r="N502" s="1417"/>
      <c r="O502" s="1560"/>
      <c r="P502" s="1417"/>
      <c r="Q502" s="1560"/>
    </row>
    <row r="503" spans="13:17" ht="15">
      <c r="M503" s="1417"/>
      <c r="N503" s="1417"/>
      <c r="O503" s="1560"/>
      <c r="P503" s="1417"/>
      <c r="Q503" s="1560"/>
    </row>
    <row r="504" spans="13:17" ht="15">
      <c r="M504" s="1417"/>
      <c r="N504" s="1417"/>
      <c r="O504" s="1560"/>
      <c r="P504" s="1417"/>
      <c r="Q504" s="1560"/>
    </row>
    <row r="505" spans="13:17" ht="15">
      <c r="M505" s="1417"/>
      <c r="N505" s="1417"/>
      <c r="O505" s="1560"/>
      <c r="P505" s="1417"/>
      <c r="Q505" s="1560"/>
    </row>
    <row r="506" spans="13:17" ht="15">
      <c r="M506" s="1417"/>
      <c r="N506" s="1417"/>
      <c r="O506" s="1560"/>
      <c r="P506" s="1417"/>
      <c r="Q506" s="1560"/>
    </row>
    <row r="507" spans="13:17" ht="15">
      <c r="M507" s="1417"/>
      <c r="N507" s="1417"/>
      <c r="O507" s="1560"/>
      <c r="P507" s="1417"/>
      <c r="Q507" s="1560"/>
    </row>
    <row r="508" spans="13:17" ht="15">
      <c r="M508" s="1417"/>
      <c r="N508" s="1417"/>
      <c r="O508" s="1560"/>
      <c r="P508" s="1417"/>
      <c r="Q508" s="1560"/>
    </row>
    <row r="509" spans="13:17" ht="15">
      <c r="M509" s="1417"/>
      <c r="N509" s="1417"/>
      <c r="O509" s="1560"/>
      <c r="P509" s="1417"/>
      <c r="Q509" s="1560"/>
    </row>
    <row r="510" spans="13:17" ht="15">
      <c r="M510" s="1417"/>
      <c r="N510" s="1417"/>
      <c r="O510" s="1560"/>
      <c r="P510" s="1417"/>
      <c r="Q510" s="1560"/>
    </row>
    <row r="511" spans="13:17" ht="15">
      <c r="M511" s="1417"/>
      <c r="N511" s="1417"/>
      <c r="O511" s="1560"/>
      <c r="P511" s="1417"/>
      <c r="Q511" s="1560"/>
    </row>
    <row r="512" spans="13:17" ht="15">
      <c r="M512" s="1417"/>
      <c r="N512" s="1417"/>
      <c r="O512" s="1560"/>
      <c r="P512" s="1417"/>
      <c r="Q512" s="1560"/>
    </row>
    <row r="513" spans="13:17" ht="15">
      <c r="M513" s="1417"/>
      <c r="N513" s="1417"/>
      <c r="O513" s="1560"/>
      <c r="P513" s="1417"/>
      <c r="Q513" s="1560"/>
    </row>
    <row r="514" spans="13:17" ht="15">
      <c r="M514" s="1417"/>
      <c r="N514" s="1417"/>
      <c r="O514" s="1560"/>
      <c r="P514" s="1417"/>
      <c r="Q514" s="1560"/>
    </row>
    <row r="515" spans="13:17" ht="15">
      <c r="M515" s="1417"/>
      <c r="N515" s="1417"/>
      <c r="O515" s="1560"/>
      <c r="P515" s="1417"/>
      <c r="Q515" s="1560"/>
    </row>
    <row r="516" spans="13:17" ht="15">
      <c r="M516" s="1417"/>
      <c r="N516" s="1417"/>
      <c r="O516" s="1560"/>
      <c r="P516" s="1417"/>
      <c r="Q516" s="1560"/>
    </row>
    <row r="517" spans="13:17" ht="15">
      <c r="M517" s="1417"/>
      <c r="N517" s="1417"/>
      <c r="O517" s="1560"/>
      <c r="P517" s="1417"/>
      <c r="Q517" s="1560"/>
    </row>
    <row r="518" spans="13:17" ht="15">
      <c r="M518" s="1417"/>
      <c r="N518" s="1417"/>
      <c r="O518" s="1560"/>
      <c r="P518" s="1417"/>
      <c r="Q518" s="1560"/>
    </row>
    <row r="519" spans="13:17" ht="15">
      <c r="M519" s="1417"/>
      <c r="N519" s="1417"/>
      <c r="O519" s="1560"/>
      <c r="P519" s="1417"/>
      <c r="Q519" s="1560"/>
    </row>
    <row r="520" spans="13:17" ht="15">
      <c r="M520" s="1417"/>
      <c r="N520" s="1417"/>
      <c r="O520" s="1560"/>
      <c r="P520" s="1417"/>
      <c r="Q520" s="1560"/>
    </row>
    <row r="521" spans="13:17" ht="15">
      <c r="M521" s="1417"/>
      <c r="N521" s="1417"/>
      <c r="O521" s="1560"/>
      <c r="P521" s="1417"/>
      <c r="Q521" s="1560"/>
    </row>
    <row r="522" spans="13:17" ht="15">
      <c r="M522" s="1417"/>
      <c r="N522" s="1417"/>
      <c r="O522" s="1560"/>
      <c r="P522" s="1417"/>
      <c r="Q522" s="1560"/>
    </row>
    <row r="523" spans="13:17" ht="15">
      <c r="M523" s="1417"/>
      <c r="N523" s="1417"/>
      <c r="O523" s="1560"/>
      <c r="P523" s="1417"/>
      <c r="Q523" s="1560"/>
    </row>
    <row r="524" spans="13:17" ht="15">
      <c r="M524" s="1417"/>
      <c r="N524" s="1417"/>
      <c r="O524" s="1560"/>
      <c r="P524" s="1417"/>
      <c r="Q524" s="1560"/>
    </row>
    <row r="525" spans="13:17" ht="15">
      <c r="M525" s="1417"/>
      <c r="N525" s="1417"/>
      <c r="O525" s="1560"/>
      <c r="P525" s="1417"/>
      <c r="Q525" s="1560"/>
    </row>
    <row r="526" spans="13:17" ht="15">
      <c r="M526" s="1417"/>
      <c r="N526" s="1417"/>
      <c r="O526" s="1560"/>
      <c r="P526" s="1417"/>
      <c r="Q526" s="1560"/>
    </row>
    <row r="527" spans="13:17" ht="15">
      <c r="M527" s="1417"/>
      <c r="N527" s="1417"/>
      <c r="O527" s="1560"/>
      <c r="P527" s="1417"/>
      <c r="Q527" s="1560"/>
    </row>
    <row r="528" spans="13:17" ht="15">
      <c r="M528" s="1417"/>
      <c r="N528" s="1417"/>
      <c r="O528" s="1560"/>
      <c r="P528" s="1417"/>
      <c r="Q528" s="1560"/>
    </row>
    <row r="529" spans="13:17" ht="15">
      <c r="M529" s="1417"/>
      <c r="N529" s="1417"/>
      <c r="O529" s="1560"/>
      <c r="P529" s="1417"/>
      <c r="Q529" s="1560"/>
    </row>
    <row r="530" spans="13:17" ht="15">
      <c r="M530" s="1417"/>
      <c r="N530" s="1417"/>
      <c r="O530" s="1560"/>
      <c r="P530" s="1417"/>
      <c r="Q530" s="1560"/>
    </row>
    <row r="531" spans="13:17" ht="15">
      <c r="M531" s="1417"/>
      <c r="N531" s="1417"/>
      <c r="O531" s="1560"/>
      <c r="P531" s="1417"/>
      <c r="Q531" s="1560"/>
    </row>
    <row r="532" spans="13:17" ht="15">
      <c r="M532" s="1417"/>
      <c r="N532" s="1417"/>
      <c r="O532" s="1560"/>
      <c r="P532" s="1417"/>
      <c r="Q532" s="1560"/>
    </row>
    <row r="533" spans="13:17" ht="15">
      <c r="M533" s="1417"/>
      <c r="N533" s="1417"/>
      <c r="O533" s="1560"/>
      <c r="P533" s="1417"/>
      <c r="Q533" s="1560"/>
    </row>
    <row r="534" spans="13:17" ht="15">
      <c r="M534" s="1417"/>
      <c r="N534" s="1417"/>
      <c r="O534" s="1560"/>
      <c r="P534" s="1417"/>
      <c r="Q534" s="1560"/>
    </row>
    <row r="535" spans="13:17" ht="15">
      <c r="M535" s="1417"/>
      <c r="N535" s="1417"/>
      <c r="O535" s="1560"/>
      <c r="P535" s="1417"/>
      <c r="Q535" s="1560"/>
    </row>
    <row r="536" spans="13:17" ht="15">
      <c r="M536" s="1417"/>
      <c r="N536" s="1417"/>
      <c r="O536" s="1560"/>
      <c r="P536" s="1417"/>
      <c r="Q536" s="1560"/>
    </row>
    <row r="537" spans="13:17" ht="15">
      <c r="M537" s="1417"/>
      <c r="N537" s="1417"/>
      <c r="O537" s="1560"/>
      <c r="P537" s="1417"/>
      <c r="Q537" s="1560"/>
    </row>
    <row r="538" spans="13:17" ht="15">
      <c r="M538" s="1417"/>
      <c r="N538" s="1417"/>
      <c r="O538" s="1560"/>
      <c r="P538" s="1417"/>
      <c r="Q538" s="1560"/>
    </row>
    <row r="539" spans="13:17" ht="15">
      <c r="M539" s="1417"/>
      <c r="N539" s="1417"/>
      <c r="O539" s="1560"/>
      <c r="P539" s="1417"/>
      <c r="Q539" s="1560"/>
    </row>
    <row r="540" spans="13:17" ht="15">
      <c r="M540" s="1417"/>
      <c r="N540" s="1417"/>
      <c r="O540" s="1560"/>
      <c r="P540" s="1417"/>
      <c r="Q540" s="1560"/>
    </row>
    <row r="541" spans="13:17" ht="15">
      <c r="M541" s="1417"/>
      <c r="N541" s="1417"/>
      <c r="O541" s="1560"/>
      <c r="P541" s="1417"/>
      <c r="Q541" s="1560"/>
    </row>
    <row r="542" spans="13:17" ht="15">
      <c r="M542" s="1417"/>
      <c r="N542" s="1417"/>
      <c r="O542" s="1560"/>
      <c r="P542" s="1417"/>
      <c r="Q542" s="1560"/>
    </row>
    <row r="543" spans="13:17" ht="15">
      <c r="M543" s="1417"/>
      <c r="N543" s="1417"/>
      <c r="O543" s="1560"/>
      <c r="P543" s="1417"/>
      <c r="Q543" s="1560"/>
    </row>
    <row r="544" spans="13:17" ht="15">
      <c r="M544" s="1417"/>
      <c r="N544" s="1417"/>
      <c r="O544" s="1560"/>
      <c r="P544" s="1417"/>
      <c r="Q544" s="1560"/>
    </row>
    <row r="545" spans="13:17" ht="15">
      <c r="M545" s="1417"/>
      <c r="N545" s="1417"/>
      <c r="O545" s="1560"/>
      <c r="P545" s="1417"/>
      <c r="Q545" s="1560"/>
    </row>
    <row r="546" spans="13:17" ht="15">
      <c r="M546" s="1417"/>
      <c r="N546" s="1417"/>
      <c r="O546" s="1560"/>
      <c r="P546" s="1417"/>
      <c r="Q546" s="1560"/>
    </row>
    <row r="547" spans="13:17" ht="15">
      <c r="M547" s="1417"/>
      <c r="N547" s="1417"/>
      <c r="O547" s="1560"/>
      <c r="P547" s="1417"/>
      <c r="Q547" s="1560"/>
    </row>
    <row r="548" spans="13:17" ht="15">
      <c r="M548" s="1417"/>
      <c r="N548" s="1417"/>
      <c r="O548" s="1560"/>
      <c r="P548" s="1417"/>
      <c r="Q548" s="1560"/>
    </row>
    <row r="549" spans="13:17" ht="15">
      <c r="M549" s="1417"/>
      <c r="N549" s="1417"/>
      <c r="O549" s="1560"/>
      <c r="P549" s="1417"/>
      <c r="Q549" s="1560"/>
    </row>
    <row r="550" spans="13:17" ht="15">
      <c r="M550" s="1417"/>
      <c r="N550" s="1417"/>
      <c r="O550" s="1560"/>
      <c r="P550" s="1417"/>
      <c r="Q550" s="1560"/>
    </row>
    <row r="551" spans="13:17" ht="15">
      <c r="M551" s="1417"/>
      <c r="N551" s="1417"/>
      <c r="O551" s="1560"/>
      <c r="P551" s="1417"/>
      <c r="Q551" s="1560"/>
    </row>
    <row r="552" spans="13:17" ht="15">
      <c r="M552" s="1417"/>
      <c r="N552" s="1417"/>
      <c r="O552" s="1560"/>
      <c r="P552" s="1417"/>
      <c r="Q552" s="1560"/>
    </row>
    <row r="553" spans="13:17" ht="15">
      <c r="M553" s="1417"/>
      <c r="N553" s="1417"/>
      <c r="O553" s="1560"/>
      <c r="P553" s="1417"/>
      <c r="Q553" s="1560"/>
    </row>
    <row r="554" spans="13:17" ht="15">
      <c r="M554" s="1417"/>
      <c r="N554" s="1417"/>
      <c r="O554" s="1560"/>
      <c r="P554" s="1417"/>
      <c r="Q554" s="1560"/>
    </row>
    <row r="555" spans="13:17" ht="15">
      <c r="M555" s="1417"/>
      <c r="N555" s="1417"/>
      <c r="O555" s="1560"/>
      <c r="P555" s="1417"/>
      <c r="Q555" s="1560"/>
    </row>
    <row r="556" spans="13:17" ht="15">
      <c r="M556" s="1417"/>
      <c r="N556" s="1417"/>
      <c r="O556" s="1560"/>
      <c r="P556" s="1417"/>
      <c r="Q556" s="1560"/>
    </row>
    <row r="557" spans="13:17" ht="15">
      <c r="M557" s="1417"/>
      <c r="N557" s="1417"/>
      <c r="O557" s="1560"/>
      <c r="P557" s="1417"/>
      <c r="Q557" s="1560"/>
    </row>
    <row r="558" spans="13:17" ht="15">
      <c r="M558" s="1417"/>
      <c r="N558" s="1417"/>
      <c r="O558" s="1560"/>
      <c r="P558" s="1417"/>
      <c r="Q558" s="1560"/>
    </row>
    <row r="559" spans="13:17" ht="15">
      <c r="M559" s="1417"/>
      <c r="N559" s="1417"/>
      <c r="O559" s="1560"/>
      <c r="P559" s="1417"/>
      <c r="Q559" s="1560"/>
    </row>
    <row r="560" spans="13:17" ht="15">
      <c r="M560" s="1417"/>
      <c r="N560" s="1417"/>
      <c r="O560" s="1560"/>
      <c r="P560" s="1417"/>
      <c r="Q560" s="1560"/>
    </row>
    <row r="561" spans="13:17" ht="15">
      <c r="M561" s="1417"/>
      <c r="N561" s="1417"/>
      <c r="O561" s="1560"/>
      <c r="P561" s="1417"/>
      <c r="Q561" s="1560"/>
    </row>
    <row r="562" spans="13:17" ht="15">
      <c r="M562" s="1417"/>
      <c r="N562" s="1417"/>
      <c r="O562" s="1560"/>
      <c r="P562" s="1417"/>
      <c r="Q562" s="1560"/>
    </row>
    <row r="563" spans="13:17" ht="15">
      <c r="M563" s="1417"/>
      <c r="N563" s="1417"/>
      <c r="O563" s="1560"/>
      <c r="P563" s="1417"/>
      <c r="Q563" s="1560"/>
    </row>
    <row r="564" spans="13:17" ht="15">
      <c r="M564" s="1417"/>
      <c r="N564" s="1417"/>
      <c r="O564" s="1560"/>
      <c r="P564" s="1417"/>
      <c r="Q564" s="1560"/>
    </row>
    <row r="565" spans="13:17" ht="15">
      <c r="M565" s="1417"/>
      <c r="N565" s="1417"/>
      <c r="O565" s="1560"/>
      <c r="P565" s="1417"/>
      <c r="Q565" s="1560"/>
    </row>
    <row r="566" spans="13:17" ht="15">
      <c r="M566" s="1417"/>
      <c r="N566" s="1417"/>
      <c r="O566" s="1560"/>
      <c r="P566" s="1417"/>
      <c r="Q566" s="1560"/>
    </row>
    <row r="567" spans="13:17" ht="15">
      <c r="M567" s="1417"/>
      <c r="N567" s="1417"/>
      <c r="O567" s="1560"/>
      <c r="P567" s="1417"/>
      <c r="Q567" s="1560"/>
    </row>
    <row r="568" spans="13:17" ht="15">
      <c r="M568" s="1417"/>
      <c r="N568" s="1417"/>
      <c r="O568" s="1560"/>
      <c r="P568" s="1417"/>
      <c r="Q568" s="1560"/>
    </row>
    <row r="569" spans="13:17" ht="15">
      <c r="M569" s="1417"/>
      <c r="N569" s="1417"/>
      <c r="O569" s="1560"/>
      <c r="P569" s="1417"/>
      <c r="Q569" s="1560"/>
    </row>
    <row r="570" spans="13:17" ht="15">
      <c r="M570" s="1417"/>
      <c r="N570" s="1417"/>
      <c r="O570" s="1560"/>
      <c r="P570" s="1417"/>
      <c r="Q570" s="1560"/>
    </row>
    <row r="571" spans="13:17" ht="15">
      <c r="M571" s="1417"/>
      <c r="N571" s="1417"/>
      <c r="O571" s="1560"/>
      <c r="P571" s="1417"/>
      <c r="Q571" s="1560"/>
    </row>
    <row r="572" spans="13:17" ht="15">
      <c r="M572" s="1417"/>
      <c r="N572" s="1417"/>
      <c r="O572" s="1560"/>
      <c r="P572" s="1417"/>
      <c r="Q572" s="1560"/>
    </row>
    <row r="573" spans="13:17" ht="15">
      <c r="M573" s="1417"/>
      <c r="N573" s="1417"/>
      <c r="O573" s="1560"/>
      <c r="P573" s="1417"/>
      <c r="Q573" s="1560"/>
    </row>
    <row r="574" spans="13:17" ht="15">
      <c r="M574" s="1417"/>
      <c r="N574" s="1417"/>
      <c r="O574" s="1560"/>
      <c r="P574" s="1417"/>
      <c r="Q574" s="1560"/>
    </row>
    <row r="575" spans="13:17" ht="15">
      <c r="M575" s="1417"/>
      <c r="N575" s="1417"/>
      <c r="O575" s="1560"/>
      <c r="P575" s="1417"/>
      <c r="Q575" s="1560"/>
    </row>
    <row r="576" spans="13:17" ht="15">
      <c r="M576" s="1417"/>
      <c r="N576" s="1417"/>
      <c r="O576" s="1560"/>
      <c r="P576" s="1417"/>
      <c r="Q576" s="1560"/>
    </row>
    <row r="577" spans="13:17" ht="15">
      <c r="M577" s="1417"/>
      <c r="N577" s="1417"/>
      <c r="O577" s="1560"/>
      <c r="P577" s="1417"/>
      <c r="Q577" s="1560"/>
    </row>
    <row r="578" spans="13:17" ht="15">
      <c r="M578" s="1417"/>
      <c r="N578" s="1417"/>
      <c r="O578" s="1560"/>
      <c r="P578" s="1417"/>
      <c r="Q578" s="1560"/>
    </row>
    <row r="579" spans="13:17" ht="15">
      <c r="M579" s="1417"/>
      <c r="N579" s="1417"/>
      <c r="O579" s="1560"/>
      <c r="P579" s="1417"/>
      <c r="Q579" s="1560"/>
    </row>
    <row r="580" spans="13:17" ht="15">
      <c r="M580" s="1417"/>
      <c r="N580" s="1417"/>
      <c r="O580" s="1560"/>
      <c r="P580" s="1417"/>
      <c r="Q580" s="1560"/>
    </row>
    <row r="581" spans="13:17" ht="15">
      <c r="M581" s="1417"/>
      <c r="N581" s="1417"/>
      <c r="O581" s="1560"/>
      <c r="P581" s="1417"/>
      <c r="Q581" s="1560"/>
    </row>
    <row r="582" spans="13:17" ht="15">
      <c r="M582" s="1417"/>
      <c r="N582" s="1417"/>
      <c r="O582" s="1560"/>
      <c r="P582" s="1417"/>
      <c r="Q582" s="1560"/>
    </row>
    <row r="583" spans="13:17" ht="15">
      <c r="M583" s="1417"/>
      <c r="N583" s="1417"/>
      <c r="O583" s="1560"/>
      <c r="P583" s="1417"/>
      <c r="Q583" s="1560"/>
    </row>
    <row r="584" spans="13:17" ht="15">
      <c r="M584" s="1417"/>
      <c r="N584" s="1417"/>
      <c r="O584" s="1560"/>
      <c r="P584" s="1417"/>
      <c r="Q584" s="1560"/>
    </row>
    <row r="585" spans="13:17" ht="15">
      <c r="M585" s="1417"/>
      <c r="N585" s="1417"/>
      <c r="O585" s="1560"/>
      <c r="P585" s="1417"/>
      <c r="Q585" s="1560"/>
    </row>
    <row r="586" spans="13:17" ht="15">
      <c r="M586" s="1417"/>
      <c r="N586" s="1417"/>
      <c r="O586" s="1560"/>
      <c r="P586" s="1417"/>
      <c r="Q586" s="1560"/>
    </row>
    <row r="587" spans="13:17" ht="15">
      <c r="M587" s="1417"/>
      <c r="N587" s="1417"/>
      <c r="O587" s="1560"/>
      <c r="P587" s="1417"/>
      <c r="Q587" s="1560"/>
    </row>
    <row r="588" spans="13:17" ht="15">
      <c r="M588" s="1417"/>
      <c r="N588" s="1417"/>
      <c r="O588" s="1560"/>
      <c r="P588" s="1417"/>
      <c r="Q588" s="1560"/>
    </row>
    <row r="589" spans="13:17" ht="15">
      <c r="M589" s="1417"/>
      <c r="N589" s="1417"/>
      <c r="O589" s="1560"/>
      <c r="P589" s="1417"/>
      <c r="Q589" s="1560"/>
    </row>
    <row r="590" spans="13:17" ht="15">
      <c r="M590" s="1417"/>
      <c r="N590" s="1417"/>
      <c r="O590" s="1560"/>
      <c r="P590" s="1417"/>
      <c r="Q590" s="1560"/>
    </row>
    <row r="591" spans="13:17" ht="15">
      <c r="M591" s="1417"/>
      <c r="N591" s="1417"/>
      <c r="O591" s="1560"/>
      <c r="P591" s="1417"/>
      <c r="Q591" s="1560"/>
    </row>
    <row r="592" spans="13:17" ht="15">
      <c r="M592" s="1417"/>
      <c r="N592" s="1417"/>
      <c r="O592" s="1560"/>
      <c r="P592" s="1417"/>
      <c r="Q592" s="1560"/>
    </row>
    <row r="593" spans="13:17" ht="15">
      <c r="M593" s="1417"/>
      <c r="N593" s="1417"/>
      <c r="O593" s="1560"/>
      <c r="P593" s="1417"/>
      <c r="Q593" s="1560"/>
    </row>
    <row r="594" spans="13:17" ht="15">
      <c r="M594" s="1417"/>
      <c r="N594" s="1417"/>
      <c r="O594" s="1560"/>
      <c r="P594" s="1417"/>
      <c r="Q594" s="1560"/>
    </row>
    <row r="595" spans="13:17" ht="15">
      <c r="M595" s="1417"/>
      <c r="N595" s="1417"/>
      <c r="O595" s="1560"/>
      <c r="P595" s="1417"/>
      <c r="Q595" s="1560"/>
    </row>
    <row r="596" spans="13:17" ht="15">
      <c r="M596" s="1417"/>
      <c r="N596" s="1417"/>
      <c r="O596" s="1560"/>
      <c r="P596" s="1417"/>
      <c r="Q596" s="1560"/>
    </row>
    <row r="597" spans="13:17" ht="15">
      <c r="M597" s="1417"/>
      <c r="N597" s="1417"/>
      <c r="O597" s="1560"/>
      <c r="P597" s="1417"/>
      <c r="Q597" s="1560"/>
    </row>
    <row r="598" spans="13:17" ht="15">
      <c r="M598" s="1417"/>
      <c r="N598" s="1417"/>
      <c r="O598" s="1560"/>
      <c r="P598" s="1417"/>
      <c r="Q598" s="1560"/>
    </row>
    <row r="599" spans="13:17" ht="15">
      <c r="M599" s="1417"/>
      <c r="N599" s="1417"/>
      <c r="O599" s="1560"/>
      <c r="P599" s="1417"/>
      <c r="Q599" s="1560"/>
    </row>
    <row r="600" spans="13:17" ht="15">
      <c r="M600" s="1417"/>
      <c r="N600" s="1417"/>
      <c r="O600" s="1560"/>
      <c r="P600" s="1417"/>
      <c r="Q600" s="1560"/>
    </row>
    <row r="601" spans="13:17" ht="15">
      <c r="M601" s="1417"/>
      <c r="N601" s="1417"/>
      <c r="O601" s="1560"/>
      <c r="P601" s="1417"/>
      <c r="Q601" s="1560"/>
    </row>
    <row r="602" spans="13:17" ht="15">
      <c r="M602" s="1417"/>
      <c r="N602" s="1417"/>
      <c r="O602" s="1560"/>
      <c r="P602" s="1417"/>
      <c r="Q602" s="1560"/>
    </row>
    <row r="603" spans="13:17" ht="15">
      <c r="M603" s="1417"/>
      <c r="N603" s="1417"/>
      <c r="O603" s="1560"/>
      <c r="P603" s="1417"/>
      <c r="Q603" s="1560"/>
    </row>
    <row r="604" spans="13:17" ht="15">
      <c r="M604" s="1417"/>
      <c r="N604" s="1417"/>
      <c r="O604" s="1560"/>
      <c r="P604" s="1417"/>
      <c r="Q604" s="1560"/>
    </row>
    <row r="605" spans="13:17" ht="15">
      <c r="M605" s="1417"/>
      <c r="N605" s="1417"/>
      <c r="O605" s="1560"/>
      <c r="P605" s="1417"/>
      <c r="Q605" s="1560"/>
    </row>
    <row r="606" spans="13:17" ht="15">
      <c r="M606" s="1417"/>
      <c r="N606" s="1417"/>
      <c r="O606" s="1560"/>
      <c r="P606" s="1417"/>
      <c r="Q606" s="1560"/>
    </row>
    <row r="607" spans="13:17" ht="15">
      <c r="M607" s="1417"/>
      <c r="N607" s="1417"/>
      <c r="O607" s="1560"/>
      <c r="P607" s="1417"/>
      <c r="Q607" s="1560"/>
    </row>
    <row r="608" spans="13:17" ht="15">
      <c r="M608" s="1417"/>
      <c r="N608" s="1417"/>
      <c r="O608" s="1560"/>
      <c r="P608" s="1417"/>
      <c r="Q608" s="1560"/>
    </row>
    <row r="609" spans="13:17" ht="15">
      <c r="M609" s="1417"/>
      <c r="N609" s="1417"/>
      <c r="O609" s="1560"/>
      <c r="P609" s="1417"/>
      <c r="Q609" s="1560"/>
    </row>
    <row r="610" spans="13:17" ht="15">
      <c r="M610" s="1417"/>
      <c r="N610" s="1417"/>
      <c r="O610" s="1560"/>
      <c r="P610" s="1417"/>
      <c r="Q610" s="1560"/>
    </row>
    <row r="611" spans="13:17" ht="15">
      <c r="M611" s="1417"/>
      <c r="N611" s="1417"/>
      <c r="O611" s="1560"/>
      <c r="P611" s="1417"/>
      <c r="Q611" s="1560"/>
    </row>
    <row r="612" spans="13:17" ht="15">
      <c r="M612" s="1417"/>
      <c r="N612" s="1417"/>
      <c r="O612" s="1560"/>
      <c r="P612" s="1417"/>
      <c r="Q612" s="1560"/>
    </row>
    <row r="613" spans="13:17" ht="15">
      <c r="M613" s="1417"/>
      <c r="N613" s="1417"/>
      <c r="O613" s="1560"/>
      <c r="P613" s="1417"/>
      <c r="Q613" s="1560"/>
    </row>
    <row r="614" spans="13:17" ht="15">
      <c r="M614" s="1417"/>
      <c r="N614" s="1417"/>
      <c r="O614" s="1560"/>
      <c r="P614" s="1417"/>
      <c r="Q614" s="1560"/>
    </row>
    <row r="615" spans="13:17" ht="15">
      <c r="M615" s="1417"/>
      <c r="N615" s="1417"/>
      <c r="O615" s="1560"/>
      <c r="P615" s="1417"/>
      <c r="Q615" s="1560"/>
    </row>
    <row r="616" spans="13:17" ht="15">
      <c r="M616" s="1417"/>
      <c r="N616" s="1417"/>
      <c r="O616" s="1560"/>
      <c r="P616" s="1417"/>
      <c r="Q616" s="1560"/>
    </row>
    <row r="617" spans="13:17" ht="15">
      <c r="M617" s="1417"/>
      <c r="N617" s="1417"/>
      <c r="O617" s="1560"/>
      <c r="P617" s="1417"/>
      <c r="Q617" s="1560"/>
    </row>
    <row r="618" spans="13:17" ht="15">
      <c r="M618" s="1417"/>
      <c r="N618" s="1417"/>
      <c r="O618" s="1560"/>
      <c r="P618" s="1417"/>
      <c r="Q618" s="1560"/>
    </row>
    <row r="619" spans="13:17" ht="15">
      <c r="M619" s="1417"/>
      <c r="N619" s="1417"/>
      <c r="O619" s="1560"/>
      <c r="P619" s="1417"/>
      <c r="Q619" s="1560"/>
    </row>
    <row r="620" spans="13:17" ht="15">
      <c r="M620" s="1417"/>
      <c r="N620" s="1417"/>
      <c r="O620" s="1560"/>
      <c r="P620" s="1417"/>
      <c r="Q620" s="1560"/>
    </row>
    <row r="621" spans="13:17" ht="15">
      <c r="M621" s="1417"/>
      <c r="N621" s="1417"/>
      <c r="O621" s="1560"/>
      <c r="P621" s="1417"/>
      <c r="Q621" s="1560"/>
    </row>
    <row r="622" spans="13:17" ht="15">
      <c r="M622" s="1417"/>
      <c r="N622" s="1417"/>
      <c r="O622" s="1560"/>
      <c r="P622" s="1417"/>
      <c r="Q622" s="1560"/>
    </row>
    <row r="623" spans="13:17" ht="15">
      <c r="M623" s="1417"/>
      <c r="N623" s="1417"/>
      <c r="O623" s="1560"/>
      <c r="P623" s="1417"/>
      <c r="Q623" s="1560"/>
    </row>
    <row r="624" spans="13:17" ht="15">
      <c r="M624" s="1417"/>
      <c r="N624" s="1417"/>
      <c r="O624" s="1560"/>
      <c r="P624" s="1417"/>
      <c r="Q624" s="1560"/>
    </row>
    <row r="625" spans="13:17" ht="15">
      <c r="M625" s="1417"/>
      <c r="N625" s="1417"/>
      <c r="O625" s="1560"/>
      <c r="P625" s="1417"/>
      <c r="Q625" s="1560"/>
    </row>
    <row r="626" spans="13:17" ht="15">
      <c r="M626" s="1417"/>
      <c r="N626" s="1417"/>
      <c r="O626" s="1560"/>
      <c r="P626" s="1417"/>
      <c r="Q626" s="1560"/>
    </row>
    <row r="627" spans="13:17" ht="15">
      <c r="M627" s="1417"/>
      <c r="N627" s="1417"/>
      <c r="O627" s="1560"/>
      <c r="P627" s="1417"/>
      <c r="Q627" s="1560"/>
    </row>
    <row r="628" spans="13:17" ht="15">
      <c r="M628" s="1417"/>
      <c r="N628" s="1417"/>
      <c r="O628" s="1560"/>
      <c r="P628" s="1417"/>
      <c r="Q628" s="1560"/>
    </row>
    <row r="629" spans="13:17" ht="15">
      <c r="M629" s="1417"/>
      <c r="N629" s="1417"/>
      <c r="O629" s="1560"/>
      <c r="P629" s="1417"/>
      <c r="Q629" s="1560"/>
    </row>
    <row r="630" spans="13:17" ht="15">
      <c r="M630" s="1417"/>
      <c r="N630" s="1417"/>
      <c r="O630" s="1560"/>
      <c r="P630" s="1417"/>
      <c r="Q630" s="1560"/>
    </row>
    <row r="631" spans="13:17" ht="15">
      <c r="M631" s="1417"/>
      <c r="N631" s="1417"/>
      <c r="O631" s="1560"/>
      <c r="P631" s="1417"/>
      <c r="Q631" s="1560"/>
    </row>
    <row r="632" spans="13:17" ht="15">
      <c r="M632" s="1417"/>
      <c r="N632" s="1417"/>
      <c r="O632" s="1560"/>
      <c r="P632" s="1417"/>
      <c r="Q632" s="1560"/>
    </row>
    <row r="633" spans="13:17" ht="15">
      <c r="M633" s="1417"/>
      <c r="N633" s="1417"/>
      <c r="O633" s="1560"/>
      <c r="P633" s="1417"/>
      <c r="Q633" s="1560"/>
    </row>
    <row r="634" spans="13:17" ht="15">
      <c r="M634" s="1417"/>
      <c r="N634" s="1417"/>
      <c r="O634" s="1560"/>
      <c r="P634" s="1417"/>
      <c r="Q634" s="1560"/>
    </row>
    <row r="635" spans="13:17" ht="15">
      <c r="M635" s="1417"/>
      <c r="N635" s="1417"/>
      <c r="O635" s="1560"/>
      <c r="P635" s="1417"/>
      <c r="Q635" s="1560"/>
    </row>
    <row r="636" spans="13:17" ht="15">
      <c r="M636" s="1417"/>
      <c r="N636" s="1417"/>
      <c r="O636" s="1560"/>
      <c r="P636" s="1417"/>
      <c r="Q636" s="1560"/>
    </row>
    <row r="637" spans="13:17" ht="15">
      <c r="M637" s="1417"/>
      <c r="N637" s="1417"/>
      <c r="O637" s="1560"/>
      <c r="P637" s="1417"/>
      <c r="Q637" s="1560"/>
    </row>
    <row r="638" spans="13:17" ht="15">
      <c r="M638" s="1417"/>
      <c r="N638" s="1417"/>
      <c r="O638" s="1560"/>
      <c r="P638" s="1417"/>
      <c r="Q638" s="1560"/>
    </row>
    <row r="639" spans="13:17" ht="15">
      <c r="M639" s="1417"/>
      <c r="N639" s="1417"/>
      <c r="O639" s="1560"/>
      <c r="P639" s="1417"/>
      <c r="Q639" s="1560"/>
    </row>
    <row r="640" spans="13:17" ht="15">
      <c r="M640" s="1417"/>
      <c r="N640" s="1417"/>
      <c r="O640" s="1560"/>
      <c r="P640" s="1417"/>
      <c r="Q640" s="1560"/>
    </row>
    <row r="641" spans="13:17" ht="15">
      <c r="M641" s="1417"/>
      <c r="N641" s="1417"/>
      <c r="O641" s="1560"/>
      <c r="P641" s="1417"/>
      <c r="Q641" s="1560"/>
    </row>
    <row r="642" spans="13:17" ht="15">
      <c r="M642" s="1417"/>
      <c r="N642" s="1417"/>
      <c r="O642" s="1560"/>
      <c r="P642" s="1417"/>
      <c r="Q642" s="1560"/>
    </row>
    <row r="643" spans="13:17" ht="15">
      <c r="M643" s="1417"/>
      <c r="N643" s="1417"/>
      <c r="O643" s="1560"/>
      <c r="P643" s="1417"/>
      <c r="Q643" s="1560"/>
    </row>
    <row r="644" spans="13:17" ht="15">
      <c r="M644" s="1417"/>
      <c r="N644" s="1417"/>
      <c r="O644" s="1560"/>
      <c r="P644" s="1417"/>
      <c r="Q644" s="1560"/>
    </row>
    <row r="645" spans="13:17" ht="15">
      <c r="M645" s="1417"/>
      <c r="N645" s="1417"/>
      <c r="O645" s="1560"/>
      <c r="P645" s="1417"/>
      <c r="Q645" s="1560"/>
    </row>
    <row r="646" spans="13:17" ht="15">
      <c r="M646" s="1417"/>
      <c r="N646" s="1417"/>
      <c r="O646" s="1560"/>
      <c r="P646" s="1417"/>
      <c r="Q646" s="1560"/>
    </row>
    <row r="647" spans="13:17" ht="15">
      <c r="M647" s="1417"/>
      <c r="N647" s="1417"/>
      <c r="O647" s="1560"/>
      <c r="P647" s="1417"/>
      <c r="Q647" s="1560"/>
    </row>
    <row r="648" spans="13:17" ht="15">
      <c r="M648" s="1417"/>
      <c r="N648" s="1417"/>
      <c r="O648" s="1560"/>
      <c r="P648" s="1417"/>
      <c r="Q648" s="1560"/>
    </row>
    <row r="649" spans="13:17" ht="15">
      <c r="M649" s="1417"/>
      <c r="N649" s="1417"/>
      <c r="O649" s="1560"/>
      <c r="P649" s="1417"/>
      <c r="Q649" s="1560"/>
    </row>
    <row r="650" spans="13:17" ht="15">
      <c r="M650" s="1417"/>
      <c r="N650" s="1417"/>
      <c r="O650" s="1560"/>
      <c r="P650" s="1417"/>
      <c r="Q650" s="1560"/>
    </row>
    <row r="651" spans="13:17" ht="15">
      <c r="M651" s="1417"/>
      <c r="N651" s="1417"/>
      <c r="O651" s="1560"/>
      <c r="P651" s="1417"/>
      <c r="Q651" s="1560"/>
    </row>
    <row r="652" spans="13:17" ht="15">
      <c r="M652" s="1417"/>
      <c r="N652" s="1417"/>
      <c r="O652" s="1560"/>
      <c r="P652" s="1417"/>
      <c r="Q652" s="1560"/>
    </row>
    <row r="653" spans="13:17" ht="15">
      <c r="M653" s="1417"/>
      <c r="N653" s="1417"/>
      <c r="O653" s="1560"/>
      <c r="P653" s="1417"/>
      <c r="Q653" s="1560"/>
    </row>
    <row r="654" spans="13:17" ht="15">
      <c r="M654" s="1417"/>
      <c r="N654" s="1417"/>
      <c r="O654" s="1560"/>
      <c r="P654" s="1417"/>
      <c r="Q654" s="1560"/>
    </row>
    <row r="655" spans="13:17" ht="15">
      <c r="M655" s="1417"/>
      <c r="N655" s="1417"/>
      <c r="O655" s="1560"/>
      <c r="P655" s="1417"/>
      <c r="Q655" s="1560"/>
    </row>
    <row r="656" spans="13:17" ht="15">
      <c r="M656" s="1417"/>
      <c r="N656" s="1417"/>
      <c r="O656" s="1560"/>
      <c r="P656" s="1417"/>
      <c r="Q656" s="1560"/>
    </row>
    <row r="657" spans="13:17" ht="15">
      <c r="M657" s="1417"/>
      <c r="N657" s="1417"/>
      <c r="O657" s="1560"/>
      <c r="P657" s="1417"/>
      <c r="Q657" s="1560"/>
    </row>
    <row r="658" spans="13:17" ht="15">
      <c r="M658" s="1417"/>
      <c r="N658" s="1417"/>
      <c r="O658" s="1560"/>
      <c r="P658" s="1417"/>
      <c r="Q658" s="1560"/>
    </row>
    <row r="659" spans="13:17" ht="15">
      <c r="M659" s="1417"/>
      <c r="N659" s="1417"/>
      <c r="O659" s="1560"/>
      <c r="P659" s="1417"/>
      <c r="Q659" s="1560"/>
    </row>
    <row r="660" spans="13:17" ht="15">
      <c r="M660" s="1417"/>
      <c r="N660" s="1417"/>
      <c r="O660" s="1560"/>
      <c r="P660" s="1417"/>
      <c r="Q660" s="1560"/>
    </row>
    <row r="661" spans="13:17" ht="15">
      <c r="M661" s="1417"/>
      <c r="N661" s="1417"/>
      <c r="O661" s="1560"/>
      <c r="P661" s="1417"/>
      <c r="Q661" s="1560"/>
    </row>
    <row r="662" spans="13:17" ht="15">
      <c r="M662" s="1417"/>
      <c r="N662" s="1417"/>
      <c r="O662" s="1560"/>
      <c r="P662" s="1417"/>
      <c r="Q662" s="1560"/>
    </row>
    <row r="663" spans="13:17" ht="15">
      <c r="M663" s="1417"/>
      <c r="N663" s="1417"/>
      <c r="O663" s="1560"/>
      <c r="P663" s="1417"/>
      <c r="Q663" s="1560"/>
    </row>
    <row r="664" spans="13:17" ht="15">
      <c r="M664" s="1417"/>
      <c r="N664" s="1417"/>
      <c r="O664" s="1560"/>
      <c r="P664" s="1417"/>
      <c r="Q664" s="1560"/>
    </row>
    <row r="665" spans="13:17" ht="15">
      <c r="M665" s="1417"/>
      <c r="N665" s="1417"/>
      <c r="O665" s="1560"/>
      <c r="P665" s="1417"/>
      <c r="Q665" s="1560"/>
    </row>
    <row r="666" spans="13:17" ht="15">
      <c r="M666" s="1417"/>
      <c r="N666" s="1417"/>
      <c r="O666" s="1560"/>
      <c r="P666" s="1417"/>
      <c r="Q666" s="1560"/>
    </row>
    <row r="667" spans="13:17" ht="15">
      <c r="M667" s="1417"/>
      <c r="N667" s="1417"/>
      <c r="O667" s="1560"/>
      <c r="P667" s="1417"/>
      <c r="Q667" s="1560"/>
    </row>
    <row r="668" spans="13:17" ht="15">
      <c r="M668" s="1417"/>
      <c r="N668" s="1417"/>
      <c r="O668" s="1560"/>
      <c r="P668" s="1417"/>
      <c r="Q668" s="1560"/>
    </row>
    <row r="669" spans="13:17" ht="15">
      <c r="M669" s="1417"/>
      <c r="N669" s="1417"/>
      <c r="O669" s="1560"/>
      <c r="P669" s="1417"/>
      <c r="Q669" s="1560"/>
    </row>
    <row r="670" spans="13:17" ht="15">
      <c r="M670" s="1417"/>
      <c r="N670" s="1417"/>
      <c r="O670" s="1560"/>
      <c r="P670" s="1417"/>
      <c r="Q670" s="1560"/>
    </row>
    <row r="671" spans="13:17" ht="15">
      <c r="M671" s="1417"/>
      <c r="N671" s="1417"/>
      <c r="O671" s="1560"/>
      <c r="P671" s="1417"/>
      <c r="Q671" s="1560"/>
    </row>
    <row r="672" spans="13:17" ht="15">
      <c r="M672" s="1417"/>
      <c r="N672" s="1417"/>
      <c r="O672" s="1560"/>
      <c r="P672" s="1417"/>
      <c r="Q672" s="1560"/>
    </row>
    <row r="673" spans="13:17" ht="15">
      <c r="M673" s="1417"/>
      <c r="N673" s="1417"/>
      <c r="O673" s="1560"/>
      <c r="P673" s="1417"/>
      <c r="Q673" s="1560"/>
    </row>
    <row r="674" spans="13:17" ht="15">
      <c r="M674" s="1417"/>
      <c r="N674" s="1417"/>
      <c r="O674" s="1560"/>
      <c r="P674" s="1417"/>
      <c r="Q674" s="1560"/>
    </row>
    <row r="675" spans="13:17" ht="15">
      <c r="M675" s="1417"/>
      <c r="N675" s="1417"/>
      <c r="O675" s="1560"/>
      <c r="P675" s="1417"/>
      <c r="Q675" s="1560"/>
    </row>
    <row r="676" spans="13:17" ht="15">
      <c r="M676" s="1417"/>
      <c r="N676" s="1417"/>
      <c r="O676" s="1560"/>
      <c r="P676" s="1417"/>
      <c r="Q676" s="1560"/>
    </row>
    <row r="677" spans="13:17" ht="15">
      <c r="M677" s="1417"/>
      <c r="N677" s="1417"/>
      <c r="O677" s="1560"/>
      <c r="P677" s="1417"/>
      <c r="Q677" s="1560"/>
    </row>
    <row r="678" spans="13:17" ht="15">
      <c r="M678" s="1417"/>
      <c r="N678" s="1417"/>
      <c r="O678" s="1560"/>
      <c r="P678" s="1417"/>
      <c r="Q678" s="1560"/>
    </row>
    <row r="679" spans="13:17" ht="15">
      <c r="M679" s="1417"/>
      <c r="N679" s="1417"/>
      <c r="O679" s="1560"/>
      <c r="P679" s="1417"/>
      <c r="Q679" s="1560"/>
    </row>
    <row r="680" spans="13:17" ht="15">
      <c r="M680" s="1417"/>
      <c r="N680" s="1417"/>
      <c r="O680" s="1560"/>
      <c r="P680" s="1417"/>
      <c r="Q680" s="1560"/>
    </row>
    <row r="681" spans="13:17" ht="15">
      <c r="M681" s="1417"/>
      <c r="N681" s="1417"/>
      <c r="O681" s="1560"/>
      <c r="P681" s="1417"/>
      <c r="Q681" s="1560"/>
    </row>
    <row r="682" spans="13:17" ht="15">
      <c r="M682" s="1417"/>
      <c r="N682" s="1417"/>
      <c r="O682" s="1560"/>
      <c r="P682" s="1417"/>
      <c r="Q682" s="1560"/>
    </row>
    <row r="683" spans="13:17" ht="15">
      <c r="M683" s="1417"/>
      <c r="N683" s="1417"/>
      <c r="O683" s="1560"/>
      <c r="P683" s="1417"/>
      <c r="Q683" s="1560"/>
    </row>
    <row r="684" spans="13:17" ht="15">
      <c r="M684" s="1417"/>
      <c r="N684" s="1417"/>
      <c r="O684" s="1560"/>
      <c r="P684" s="1417"/>
      <c r="Q684" s="1560"/>
    </row>
    <row r="685" spans="13:17" ht="15">
      <c r="M685" s="1417"/>
      <c r="N685" s="1417"/>
      <c r="O685" s="1560"/>
      <c r="P685" s="1417"/>
      <c r="Q685" s="1560"/>
    </row>
    <row r="686" spans="13:17" ht="15">
      <c r="M686" s="1417"/>
      <c r="N686" s="1417"/>
      <c r="O686" s="1560"/>
      <c r="P686" s="1417"/>
      <c r="Q686" s="1560"/>
    </row>
    <row r="687" spans="13:17" ht="15">
      <c r="M687" s="1417"/>
      <c r="N687" s="1417"/>
      <c r="O687" s="1560"/>
      <c r="P687" s="1417"/>
      <c r="Q687" s="1560"/>
    </row>
    <row r="688" spans="13:17" ht="15">
      <c r="M688" s="1417"/>
      <c r="N688" s="1417"/>
      <c r="O688" s="1560"/>
      <c r="P688" s="1417"/>
      <c r="Q688" s="1560"/>
    </row>
    <row r="689" spans="13:17" ht="15">
      <c r="M689" s="1417"/>
      <c r="N689" s="1417"/>
      <c r="O689" s="1560"/>
      <c r="P689" s="1417"/>
      <c r="Q689" s="1560"/>
    </row>
    <row r="690" spans="13:17" ht="15">
      <c r="M690" s="1417"/>
      <c r="N690" s="1417"/>
      <c r="O690" s="1560"/>
      <c r="P690" s="1417"/>
      <c r="Q690" s="1560"/>
    </row>
    <row r="691" spans="13:17" ht="15">
      <c r="M691" s="1417"/>
      <c r="N691" s="1417"/>
      <c r="O691" s="1560"/>
      <c r="P691" s="1417"/>
      <c r="Q691" s="1560"/>
    </row>
    <row r="692" spans="13:17" ht="15">
      <c r="M692" s="1417"/>
      <c r="N692" s="1417"/>
      <c r="O692" s="1560"/>
      <c r="P692" s="1417"/>
      <c r="Q692" s="1560"/>
    </row>
    <row r="693" spans="13:17" ht="15">
      <c r="M693" s="1417"/>
      <c r="N693" s="1417"/>
      <c r="O693" s="1560"/>
      <c r="P693" s="1417"/>
      <c r="Q693" s="1560"/>
    </row>
    <row r="694" spans="13:17" ht="15">
      <c r="M694" s="1417"/>
      <c r="N694" s="1417"/>
      <c r="O694" s="1560"/>
      <c r="P694" s="1417"/>
      <c r="Q694" s="1560"/>
    </row>
    <row r="695" spans="13:17" ht="15">
      <c r="M695" s="1417"/>
      <c r="N695" s="1417"/>
      <c r="O695" s="1560"/>
      <c r="P695" s="1417"/>
      <c r="Q695" s="1560"/>
    </row>
    <row r="696" spans="13:17" ht="15">
      <c r="M696" s="1417"/>
      <c r="N696" s="1417"/>
      <c r="O696" s="1560"/>
      <c r="P696" s="1417"/>
      <c r="Q696" s="1560"/>
    </row>
    <row r="697" spans="13:17" ht="15">
      <c r="M697" s="1417"/>
      <c r="N697" s="1417"/>
      <c r="O697" s="1560"/>
      <c r="P697" s="1417"/>
      <c r="Q697" s="1560"/>
    </row>
    <row r="698" spans="13:17" ht="15">
      <c r="M698" s="1417"/>
      <c r="N698" s="1417"/>
      <c r="O698" s="1560"/>
      <c r="P698" s="1417"/>
      <c r="Q698" s="1560"/>
    </row>
    <row r="699" spans="13:17" ht="15">
      <c r="M699" s="1417"/>
      <c r="N699" s="1417"/>
      <c r="O699" s="1560"/>
      <c r="P699" s="1417"/>
      <c r="Q699" s="1560"/>
    </row>
    <row r="700" spans="13:17" ht="15">
      <c r="M700" s="1417"/>
      <c r="N700" s="1417"/>
      <c r="O700" s="1560"/>
      <c r="P700" s="1417"/>
      <c r="Q700" s="1560"/>
    </row>
    <row r="701" spans="13:17" ht="15">
      <c r="M701" s="1417"/>
      <c r="N701" s="1417"/>
      <c r="O701" s="1560"/>
      <c r="P701" s="1417"/>
      <c r="Q701" s="1560"/>
    </row>
    <row r="702" spans="13:17" ht="15">
      <c r="M702" s="1417"/>
      <c r="N702" s="1417"/>
      <c r="O702" s="1560"/>
      <c r="P702" s="1417"/>
      <c r="Q702" s="1560"/>
    </row>
    <row r="703" spans="13:17" ht="15">
      <c r="M703" s="1417"/>
      <c r="N703" s="1417"/>
      <c r="O703" s="1560"/>
      <c r="P703" s="1417"/>
      <c r="Q703" s="1560"/>
    </row>
    <row r="704" spans="13:17" ht="15">
      <c r="M704" s="1417"/>
      <c r="N704" s="1417"/>
      <c r="O704" s="1560"/>
      <c r="P704" s="1417"/>
      <c r="Q704" s="1560"/>
    </row>
    <row r="705" spans="13:17" ht="15">
      <c r="M705" s="1417"/>
      <c r="N705" s="1417"/>
      <c r="O705" s="1560"/>
      <c r="P705" s="1417"/>
      <c r="Q705" s="1560"/>
    </row>
    <row r="706" spans="13:17" ht="15">
      <c r="M706" s="1417"/>
      <c r="N706" s="1417"/>
      <c r="O706" s="1560"/>
      <c r="P706" s="1417"/>
      <c r="Q706" s="1560"/>
    </row>
    <row r="707" spans="13:17" ht="15">
      <c r="M707" s="1417"/>
      <c r="N707" s="1417"/>
      <c r="O707" s="1560"/>
      <c r="P707" s="1417"/>
      <c r="Q707" s="1560"/>
    </row>
    <row r="708" spans="13:17" ht="15">
      <c r="M708" s="1417"/>
      <c r="N708" s="1417"/>
      <c r="O708" s="1560"/>
      <c r="P708" s="1417"/>
      <c r="Q708" s="1560"/>
    </row>
    <row r="709" spans="13:17" ht="15">
      <c r="M709" s="1417"/>
      <c r="N709" s="1417"/>
      <c r="O709" s="1560"/>
      <c r="P709" s="1417"/>
      <c r="Q709" s="1560"/>
    </row>
    <row r="710" spans="13:17" ht="15">
      <c r="M710" s="1417"/>
      <c r="N710" s="1417"/>
      <c r="O710" s="1560"/>
      <c r="P710" s="1417"/>
      <c r="Q710" s="1560"/>
    </row>
    <row r="711" spans="13:17" ht="15">
      <c r="M711" s="1417"/>
      <c r="N711" s="1417"/>
      <c r="O711" s="1560"/>
      <c r="P711" s="1417"/>
      <c r="Q711" s="1560"/>
    </row>
    <row r="712" spans="13:17" ht="15">
      <c r="M712" s="1417"/>
      <c r="N712" s="1417"/>
      <c r="O712" s="1560"/>
      <c r="P712" s="1417"/>
      <c r="Q712" s="1560"/>
    </row>
    <row r="713" spans="13:17" ht="15">
      <c r="M713" s="1417"/>
      <c r="N713" s="1417"/>
      <c r="O713" s="1560"/>
      <c r="P713" s="1417"/>
      <c r="Q713" s="1560"/>
    </row>
    <row r="714" spans="13:17" ht="15">
      <c r="M714" s="1417"/>
      <c r="N714" s="1417"/>
      <c r="O714" s="1560"/>
      <c r="P714" s="1417"/>
      <c r="Q714" s="1560"/>
    </row>
    <row r="715" spans="13:17" ht="15">
      <c r="M715" s="1417"/>
      <c r="N715" s="1417"/>
      <c r="O715" s="1560"/>
      <c r="P715" s="1417"/>
      <c r="Q715" s="1560"/>
    </row>
    <row r="716" spans="13:17" ht="15">
      <c r="M716" s="1417"/>
      <c r="N716" s="1417"/>
      <c r="O716" s="1560"/>
      <c r="P716" s="1417"/>
      <c r="Q716" s="1560"/>
    </row>
    <row r="717" spans="13:17" ht="15">
      <c r="M717" s="1417"/>
      <c r="N717" s="1417"/>
      <c r="O717" s="1560"/>
      <c r="P717" s="1417"/>
      <c r="Q717" s="1560"/>
    </row>
    <row r="718" spans="13:17" ht="15">
      <c r="M718" s="1417"/>
      <c r="N718" s="1417"/>
      <c r="O718" s="1560"/>
      <c r="P718" s="1417"/>
      <c r="Q718" s="1560"/>
    </row>
    <row r="719" spans="13:17" ht="15">
      <c r="M719" s="1417"/>
      <c r="N719" s="1417"/>
      <c r="O719" s="1560"/>
      <c r="P719" s="1417"/>
      <c r="Q719" s="1560"/>
    </row>
    <row r="720" spans="13:17" ht="15">
      <c r="M720" s="1417"/>
      <c r="N720" s="1417"/>
      <c r="O720" s="1560"/>
      <c r="P720" s="1417"/>
      <c r="Q720" s="1560"/>
    </row>
    <row r="721" spans="13:17" ht="15">
      <c r="M721" s="1417"/>
      <c r="N721" s="1417"/>
      <c r="O721" s="1560"/>
      <c r="P721" s="1417"/>
      <c r="Q721" s="1560"/>
    </row>
    <row r="722" spans="13:17" ht="15">
      <c r="M722" s="1417"/>
      <c r="N722" s="1417"/>
      <c r="O722" s="1560"/>
      <c r="P722" s="1417"/>
      <c r="Q722" s="1560"/>
    </row>
    <row r="723" spans="13:17" ht="15">
      <c r="M723" s="1417"/>
      <c r="N723" s="1417"/>
      <c r="O723" s="1560"/>
      <c r="P723" s="1417"/>
      <c r="Q723" s="1560"/>
    </row>
    <row r="724" spans="13:17" ht="15">
      <c r="M724" s="1417"/>
      <c r="N724" s="1417"/>
      <c r="O724" s="1560"/>
      <c r="P724" s="1417"/>
      <c r="Q724" s="1560"/>
    </row>
    <row r="725" spans="13:17" ht="15">
      <c r="M725" s="1417"/>
      <c r="N725" s="1417"/>
      <c r="O725" s="1560"/>
      <c r="P725" s="1417"/>
      <c r="Q725" s="1560"/>
    </row>
    <row r="726" spans="13:17" ht="15">
      <c r="M726" s="1417"/>
      <c r="N726" s="1417"/>
      <c r="O726" s="1560"/>
      <c r="P726" s="1417"/>
      <c r="Q726" s="1560"/>
    </row>
    <row r="727" spans="13:17" ht="15">
      <c r="M727" s="1417"/>
      <c r="N727" s="1417"/>
      <c r="O727" s="1560"/>
      <c r="P727" s="1417"/>
      <c r="Q727" s="1560"/>
    </row>
    <row r="728" spans="13:17" ht="15">
      <c r="M728" s="1417"/>
      <c r="N728" s="1417"/>
      <c r="O728" s="1560"/>
      <c r="P728" s="1417"/>
      <c r="Q728" s="1560"/>
    </row>
    <row r="729" spans="13:17" ht="15">
      <c r="M729" s="1417"/>
      <c r="N729" s="1417"/>
      <c r="O729" s="1560"/>
      <c r="P729" s="1417"/>
      <c r="Q729" s="1560"/>
    </row>
    <row r="730" spans="13:17" ht="15">
      <c r="M730" s="1417"/>
      <c r="N730" s="1417"/>
      <c r="O730" s="1560"/>
      <c r="P730" s="1417"/>
      <c r="Q730" s="1560"/>
    </row>
    <row r="731" spans="13:17" ht="15">
      <c r="M731" s="1417"/>
      <c r="N731" s="1417"/>
      <c r="O731" s="1560"/>
      <c r="P731" s="1417"/>
      <c r="Q731" s="1560"/>
    </row>
    <row r="732" spans="13:17" ht="15">
      <c r="M732" s="1417"/>
      <c r="N732" s="1417"/>
      <c r="O732" s="1560"/>
      <c r="P732" s="1417"/>
      <c r="Q732" s="1560"/>
    </row>
    <row r="733" spans="13:17" ht="15">
      <c r="M733" s="1417"/>
      <c r="N733" s="1417"/>
      <c r="O733" s="1560"/>
      <c r="P733" s="1417"/>
      <c r="Q733" s="1560"/>
    </row>
    <row r="734" spans="13:17" ht="15">
      <c r="M734" s="1417"/>
      <c r="N734" s="1417"/>
      <c r="O734" s="1560"/>
      <c r="P734" s="1417"/>
      <c r="Q734" s="1560"/>
    </row>
    <row r="735" spans="13:17" ht="15">
      <c r="M735" s="1417"/>
      <c r="N735" s="1417"/>
      <c r="O735" s="1560"/>
      <c r="P735" s="1417"/>
      <c r="Q735" s="1560"/>
    </row>
    <row r="736" spans="13:17" ht="15">
      <c r="M736" s="1417"/>
      <c r="N736" s="1417"/>
      <c r="O736" s="1560"/>
      <c r="P736" s="1417"/>
      <c r="Q736" s="1560"/>
    </row>
    <row r="737" spans="13:17" ht="15">
      <c r="M737" s="1417"/>
      <c r="N737" s="1417"/>
      <c r="O737" s="1560"/>
      <c r="P737" s="1417"/>
      <c r="Q737" s="1560"/>
    </row>
    <row r="738" spans="13:17" ht="15">
      <c r="M738" s="1417"/>
      <c r="N738" s="1417"/>
      <c r="O738" s="1560"/>
      <c r="P738" s="1417"/>
      <c r="Q738" s="1560"/>
    </row>
    <row r="739" spans="13:17" ht="15">
      <c r="M739" s="1417"/>
      <c r="N739" s="1417"/>
      <c r="O739" s="1560"/>
      <c r="P739" s="1417"/>
      <c r="Q739" s="1560"/>
    </row>
    <row r="740" spans="13:17" ht="15">
      <c r="M740" s="1417"/>
      <c r="N740" s="1417"/>
      <c r="O740" s="1560"/>
      <c r="P740" s="1417"/>
      <c r="Q740" s="1560"/>
    </row>
    <row r="741" spans="13:17" ht="15">
      <c r="M741" s="1417"/>
      <c r="N741" s="1417"/>
      <c r="O741" s="1560"/>
      <c r="P741" s="1417"/>
      <c r="Q741" s="1560"/>
    </row>
    <row r="742" spans="13:17" ht="15">
      <c r="M742" s="1417"/>
      <c r="N742" s="1417"/>
      <c r="O742" s="1560"/>
      <c r="P742" s="1417"/>
      <c r="Q742" s="1560"/>
    </row>
    <row r="743" spans="13:17" ht="15">
      <c r="M743" s="1417"/>
      <c r="N743" s="1417"/>
      <c r="O743" s="1560"/>
      <c r="P743" s="1417"/>
      <c r="Q743" s="1560"/>
    </row>
    <row r="744" spans="13:17" ht="15">
      <c r="M744" s="1417"/>
      <c r="N744" s="1417"/>
      <c r="O744" s="1560"/>
      <c r="P744" s="1417"/>
      <c r="Q744" s="1560"/>
    </row>
    <row r="745" spans="13:17" ht="15">
      <c r="M745" s="1417"/>
      <c r="N745" s="1417"/>
      <c r="O745" s="1560"/>
      <c r="P745" s="1417"/>
      <c r="Q745" s="1560"/>
    </row>
    <row r="746" spans="13:17" ht="15">
      <c r="M746" s="1417"/>
      <c r="N746" s="1417"/>
      <c r="O746" s="1560"/>
      <c r="P746" s="1417"/>
      <c r="Q746" s="1560"/>
    </row>
    <row r="747" spans="13:17" ht="15">
      <c r="M747" s="1417"/>
      <c r="N747" s="1417"/>
      <c r="O747" s="1560"/>
      <c r="P747" s="1417"/>
      <c r="Q747" s="1560"/>
    </row>
    <row r="748" spans="13:17" ht="15">
      <c r="M748" s="1417"/>
      <c r="N748" s="1417"/>
      <c r="O748" s="1560"/>
      <c r="P748" s="1417"/>
      <c r="Q748" s="1560"/>
    </row>
    <row r="749" spans="13:17" ht="15">
      <c r="M749" s="1417"/>
      <c r="N749" s="1417"/>
      <c r="O749" s="1560"/>
      <c r="P749" s="1417"/>
      <c r="Q749" s="1560"/>
    </row>
    <row r="750" spans="13:17" ht="15">
      <c r="M750" s="1417"/>
      <c r="N750" s="1417"/>
      <c r="O750" s="1560"/>
      <c r="P750" s="1417"/>
      <c r="Q750" s="1560"/>
    </row>
    <row r="751" spans="13:17" ht="15">
      <c r="M751" s="1417"/>
      <c r="N751" s="1417"/>
      <c r="O751" s="1560"/>
      <c r="P751" s="1417"/>
      <c r="Q751" s="1560"/>
    </row>
    <row r="752" spans="13:17" ht="15">
      <c r="M752" s="1417"/>
      <c r="N752" s="1417"/>
      <c r="O752" s="1560"/>
      <c r="P752" s="1417"/>
      <c r="Q752" s="1560"/>
    </row>
    <row r="753" spans="13:17" ht="15">
      <c r="M753" s="1417"/>
      <c r="N753" s="1417"/>
      <c r="O753" s="1560"/>
      <c r="P753" s="1417"/>
      <c r="Q753" s="1560"/>
    </row>
    <row r="754" spans="13:17" ht="15">
      <c r="M754" s="1417"/>
      <c r="N754" s="1417"/>
      <c r="O754" s="1560"/>
      <c r="P754" s="1417"/>
      <c r="Q754" s="1560"/>
    </row>
    <row r="755" spans="13:17" ht="15">
      <c r="M755" s="1417"/>
      <c r="N755" s="1417"/>
      <c r="O755" s="1560"/>
      <c r="P755" s="1417"/>
      <c r="Q755" s="1560"/>
    </row>
    <row r="756" spans="13:17" ht="15">
      <c r="M756" s="1417"/>
      <c r="N756" s="1417"/>
      <c r="O756" s="1560"/>
      <c r="P756" s="1417"/>
      <c r="Q756" s="1560"/>
    </row>
    <row r="757" spans="13:17" ht="15">
      <c r="M757" s="1417"/>
      <c r="N757" s="1417"/>
      <c r="O757" s="1560"/>
      <c r="P757" s="1417"/>
      <c r="Q757" s="1560"/>
    </row>
    <row r="758" spans="13:17" ht="15">
      <c r="M758" s="1417"/>
      <c r="N758" s="1417"/>
      <c r="O758" s="1560"/>
      <c r="P758" s="1417"/>
      <c r="Q758" s="1560"/>
    </row>
    <row r="759" spans="13:17" ht="15">
      <c r="M759" s="1417"/>
      <c r="N759" s="1417"/>
      <c r="O759" s="1560"/>
      <c r="P759" s="1417"/>
      <c r="Q759" s="1560"/>
    </row>
    <row r="760" spans="13:17" ht="15">
      <c r="M760" s="1417"/>
      <c r="N760" s="1417"/>
      <c r="O760" s="1560"/>
      <c r="P760" s="1417"/>
      <c r="Q760" s="1560"/>
    </row>
    <row r="761" spans="13:17" ht="15">
      <c r="M761" s="1417"/>
      <c r="N761" s="1417"/>
      <c r="O761" s="1560"/>
      <c r="P761" s="1417"/>
      <c r="Q761" s="1560"/>
    </row>
    <row r="762" spans="13:17" ht="15">
      <c r="M762" s="1417"/>
      <c r="N762" s="1417"/>
      <c r="O762" s="1560"/>
      <c r="P762" s="1417"/>
      <c r="Q762" s="1560"/>
    </row>
    <row r="763" spans="13:17" ht="15">
      <c r="M763" s="1417"/>
      <c r="N763" s="1417"/>
      <c r="O763" s="1560"/>
      <c r="P763" s="1417"/>
      <c r="Q763" s="1560"/>
    </row>
    <row r="764" spans="13:17" ht="15">
      <c r="M764" s="1417"/>
      <c r="N764" s="1417"/>
      <c r="O764" s="1560"/>
      <c r="P764" s="1417"/>
      <c r="Q764" s="1560"/>
    </row>
    <row r="765" spans="13:17" ht="15">
      <c r="M765" s="1417"/>
      <c r="N765" s="1417"/>
      <c r="O765" s="1560"/>
      <c r="P765" s="1417"/>
      <c r="Q765" s="1560"/>
    </row>
    <row r="766" spans="13:17" ht="15">
      <c r="M766" s="1417"/>
      <c r="N766" s="1417"/>
      <c r="O766" s="1560"/>
      <c r="P766" s="1417"/>
      <c r="Q766" s="1560"/>
    </row>
    <row r="767" spans="13:17" ht="15">
      <c r="M767" s="1417"/>
      <c r="N767" s="1417"/>
      <c r="O767" s="1560"/>
      <c r="P767" s="1417"/>
      <c r="Q767" s="1560"/>
    </row>
    <row r="768" spans="13:17" ht="15">
      <c r="M768" s="1417"/>
      <c r="N768" s="1417"/>
      <c r="O768" s="1560"/>
      <c r="P768" s="1417"/>
      <c r="Q768" s="1560"/>
    </row>
    <row r="769" spans="13:17" ht="15">
      <c r="M769" s="1417"/>
      <c r="N769" s="1417"/>
      <c r="O769" s="1560"/>
      <c r="P769" s="1417"/>
      <c r="Q769" s="1560"/>
    </row>
    <row r="770" spans="13:17" ht="15">
      <c r="M770" s="1417"/>
      <c r="N770" s="1417"/>
      <c r="O770" s="1560"/>
      <c r="P770" s="1417"/>
      <c r="Q770" s="1560"/>
    </row>
    <row r="771" spans="13:17" ht="15">
      <c r="M771" s="1417"/>
      <c r="N771" s="1417"/>
      <c r="O771" s="1560"/>
      <c r="P771" s="1417"/>
      <c r="Q771" s="1560"/>
    </row>
    <row r="772" spans="13:17" ht="15">
      <c r="M772" s="1417"/>
      <c r="N772" s="1417"/>
      <c r="O772" s="1560"/>
      <c r="P772" s="1417"/>
      <c r="Q772" s="1560"/>
    </row>
    <row r="773" spans="13:17" ht="15">
      <c r="M773" s="1417"/>
      <c r="N773" s="1417"/>
      <c r="O773" s="1560"/>
      <c r="P773" s="1417"/>
      <c r="Q773" s="1560"/>
    </row>
    <row r="774" spans="13:17" ht="15">
      <c r="M774" s="1417"/>
      <c r="N774" s="1417"/>
      <c r="O774" s="1560"/>
      <c r="P774" s="1417"/>
      <c r="Q774" s="1560"/>
    </row>
    <row r="775" spans="13:17" ht="15">
      <c r="M775" s="1417"/>
      <c r="N775" s="1417"/>
      <c r="O775" s="1560"/>
      <c r="P775" s="1417"/>
      <c r="Q775" s="1560"/>
    </row>
    <row r="776" spans="13:17" ht="15">
      <c r="M776" s="1417"/>
      <c r="N776" s="1417"/>
      <c r="O776" s="1560"/>
      <c r="P776" s="1417"/>
      <c r="Q776" s="1560"/>
    </row>
    <row r="777" spans="13:17" ht="15">
      <c r="M777" s="1417"/>
      <c r="N777" s="1417"/>
      <c r="O777" s="1560"/>
      <c r="P777" s="1417"/>
      <c r="Q777" s="1560"/>
    </row>
    <row r="778" spans="13:17" ht="15">
      <c r="M778" s="1417"/>
      <c r="N778" s="1417"/>
      <c r="O778" s="1560"/>
      <c r="P778" s="1417"/>
      <c r="Q778" s="1560"/>
    </row>
    <row r="779" spans="13:17" ht="15">
      <c r="M779" s="1417"/>
      <c r="N779" s="1417"/>
      <c r="O779" s="1560"/>
      <c r="P779" s="1417"/>
      <c r="Q779" s="1560"/>
    </row>
    <row r="780" spans="13:17" ht="15">
      <c r="M780" s="1417"/>
      <c r="N780" s="1417"/>
      <c r="O780" s="1560"/>
      <c r="P780" s="1417"/>
      <c r="Q780" s="1560"/>
    </row>
    <row r="781" spans="13:17" ht="15">
      <c r="M781" s="1417"/>
      <c r="N781" s="1417"/>
      <c r="O781" s="1560"/>
      <c r="P781" s="1417"/>
      <c r="Q781" s="1560"/>
    </row>
    <row r="782" spans="13:17" ht="15">
      <c r="M782" s="1417"/>
      <c r="N782" s="1417"/>
      <c r="O782" s="1560"/>
      <c r="P782" s="1417"/>
      <c r="Q782" s="1560"/>
    </row>
    <row r="783" spans="13:17" ht="15">
      <c r="M783" s="1417"/>
      <c r="N783" s="1417"/>
      <c r="O783" s="1560"/>
      <c r="P783" s="1417"/>
      <c r="Q783" s="1560"/>
    </row>
    <row r="784" spans="13:17" ht="15">
      <c r="M784" s="1417"/>
      <c r="N784" s="1417"/>
      <c r="O784" s="1560"/>
      <c r="P784" s="1417"/>
      <c r="Q784" s="1560"/>
    </row>
    <row r="785" spans="13:17" ht="15">
      <c r="M785" s="1417"/>
      <c r="N785" s="1417"/>
      <c r="O785" s="1560"/>
      <c r="P785" s="1417"/>
      <c r="Q785" s="1560"/>
    </row>
    <row r="786" spans="13:17" ht="15">
      <c r="M786" s="1417"/>
      <c r="N786" s="1417"/>
      <c r="O786" s="1560"/>
      <c r="P786" s="1417"/>
      <c r="Q786" s="1560"/>
    </row>
    <row r="787" spans="13:17" ht="15">
      <c r="M787" s="1417"/>
      <c r="N787" s="1417"/>
      <c r="O787" s="1560"/>
      <c r="P787" s="1417"/>
      <c r="Q787" s="1560"/>
    </row>
    <row r="788" spans="13:17" ht="15">
      <c r="M788" s="1417"/>
      <c r="N788" s="1417"/>
      <c r="O788" s="1560"/>
      <c r="P788" s="1417"/>
      <c r="Q788" s="1560"/>
    </row>
    <row r="789" spans="13:17" ht="15">
      <c r="M789" s="1417"/>
      <c r="N789" s="1417"/>
      <c r="O789" s="1560"/>
      <c r="P789" s="1417"/>
      <c r="Q789" s="1560"/>
    </row>
    <row r="790" spans="13:17" ht="15">
      <c r="M790" s="1417"/>
      <c r="N790" s="1417"/>
      <c r="O790" s="1560"/>
      <c r="P790" s="1417"/>
      <c r="Q790" s="1560"/>
    </row>
    <row r="791" spans="13:17" ht="15">
      <c r="M791" s="1417"/>
      <c r="N791" s="1417"/>
      <c r="O791" s="1560"/>
      <c r="P791" s="1417"/>
      <c r="Q791" s="1560"/>
    </row>
    <row r="792" spans="13:17" ht="15">
      <c r="M792" s="1417"/>
      <c r="N792" s="1417"/>
      <c r="O792" s="1560"/>
      <c r="P792" s="1417"/>
      <c r="Q792" s="1560"/>
    </row>
    <row r="793" spans="13:17" ht="15">
      <c r="M793" s="1417"/>
      <c r="N793" s="1417"/>
      <c r="O793" s="1560"/>
      <c r="P793" s="1417"/>
      <c r="Q793" s="1560"/>
    </row>
    <row r="794" spans="13:17" ht="15">
      <c r="M794" s="1417"/>
      <c r="N794" s="1417"/>
      <c r="O794" s="1560"/>
      <c r="P794" s="1417"/>
      <c r="Q794" s="1560"/>
    </row>
    <row r="795" spans="13:17" ht="15">
      <c r="M795" s="1417"/>
      <c r="N795" s="1417"/>
      <c r="O795" s="1560"/>
      <c r="P795" s="1417"/>
      <c r="Q795" s="1560"/>
    </row>
    <row r="796" spans="13:17" ht="15">
      <c r="M796" s="1417"/>
      <c r="N796" s="1417"/>
      <c r="O796" s="1560"/>
      <c r="P796" s="1417"/>
      <c r="Q796" s="1560"/>
    </row>
    <row r="797" spans="13:17" ht="15">
      <c r="M797" s="1417"/>
      <c r="N797" s="1417"/>
      <c r="O797" s="1560"/>
      <c r="P797" s="1417"/>
      <c r="Q797" s="1560"/>
    </row>
    <row r="798" spans="13:17" ht="15">
      <c r="M798" s="1417"/>
      <c r="N798" s="1417"/>
      <c r="O798" s="1560"/>
      <c r="P798" s="1417"/>
      <c r="Q798" s="1560"/>
    </row>
    <row r="799" spans="13:17" ht="15">
      <c r="M799" s="1417"/>
      <c r="N799" s="1417"/>
      <c r="O799" s="1560"/>
      <c r="P799" s="1417"/>
      <c r="Q799" s="1560"/>
    </row>
    <row r="800" spans="13:17" ht="15">
      <c r="M800" s="1417"/>
      <c r="N800" s="1417"/>
      <c r="O800" s="1560"/>
      <c r="P800" s="1417"/>
      <c r="Q800" s="1560"/>
    </row>
    <row r="801" spans="13:17" ht="15">
      <c r="M801" s="1417"/>
      <c r="N801" s="1417"/>
      <c r="O801" s="1560"/>
      <c r="P801" s="1417"/>
      <c r="Q801" s="1560"/>
    </row>
    <row r="802" spans="13:17" ht="15">
      <c r="M802" s="1417"/>
      <c r="N802" s="1417"/>
      <c r="O802" s="1560"/>
      <c r="P802" s="1417"/>
      <c r="Q802" s="1560"/>
    </row>
    <row r="803" spans="13:17" ht="15">
      <c r="M803" s="1417"/>
      <c r="N803" s="1417"/>
      <c r="O803" s="1560"/>
      <c r="P803" s="1417"/>
      <c r="Q803" s="1560"/>
    </row>
    <row r="804" spans="13:17" ht="15">
      <c r="M804" s="1417"/>
      <c r="N804" s="1417"/>
      <c r="O804" s="1560"/>
      <c r="P804" s="1417"/>
      <c r="Q804" s="1560"/>
    </row>
    <row r="805" spans="13:17" ht="15">
      <c r="M805" s="1417"/>
      <c r="N805" s="1417"/>
      <c r="O805" s="1560"/>
      <c r="P805" s="1417"/>
      <c r="Q805" s="1560"/>
    </row>
    <row r="806" spans="13:17" ht="15">
      <c r="M806" s="1417"/>
      <c r="N806" s="1417"/>
      <c r="O806" s="1560"/>
      <c r="P806" s="1417"/>
      <c r="Q806" s="1560"/>
    </row>
    <row r="807" spans="13:17" ht="15">
      <c r="M807" s="1417"/>
      <c r="N807" s="1417"/>
      <c r="O807" s="1560"/>
      <c r="P807" s="1417"/>
      <c r="Q807" s="1560"/>
    </row>
    <row r="808" spans="13:17" ht="15">
      <c r="M808" s="1417"/>
      <c r="N808" s="1417"/>
      <c r="O808" s="1560"/>
      <c r="P808" s="1417"/>
      <c r="Q808" s="1560"/>
    </row>
    <row r="809" spans="13:17" ht="15">
      <c r="M809" s="1417"/>
      <c r="N809" s="1417"/>
      <c r="O809" s="1560"/>
      <c r="P809" s="1417"/>
      <c r="Q809" s="1560"/>
    </row>
    <row r="810" spans="13:17" ht="15">
      <c r="M810" s="1417"/>
      <c r="N810" s="1417"/>
      <c r="O810" s="1560"/>
      <c r="P810" s="1417"/>
      <c r="Q810" s="1560"/>
    </row>
    <row r="811" spans="13:17" ht="15">
      <c r="M811" s="1417"/>
      <c r="N811" s="1417"/>
      <c r="O811" s="1560"/>
      <c r="P811" s="1417"/>
      <c r="Q811" s="1560"/>
    </row>
    <row r="812" spans="13:17" ht="15">
      <c r="M812" s="1417"/>
      <c r="N812" s="1417"/>
      <c r="O812" s="1560"/>
      <c r="P812" s="1417"/>
      <c r="Q812" s="1560"/>
    </row>
    <row r="813" spans="13:17" ht="15">
      <c r="M813" s="1417"/>
      <c r="N813" s="1417"/>
      <c r="O813" s="1560"/>
      <c r="P813" s="1417"/>
      <c r="Q813" s="1560"/>
    </row>
    <row r="814" spans="13:17" ht="15">
      <c r="M814" s="1417"/>
      <c r="N814" s="1417"/>
      <c r="O814" s="1560"/>
      <c r="P814" s="1417"/>
      <c r="Q814" s="1560"/>
    </row>
    <row r="815" spans="13:17" ht="15">
      <c r="M815" s="1417"/>
      <c r="N815" s="1417"/>
      <c r="O815" s="1560"/>
      <c r="P815" s="1417"/>
      <c r="Q815" s="1560"/>
    </row>
    <row r="816" spans="13:17" ht="15">
      <c r="M816" s="1417"/>
      <c r="N816" s="1417"/>
      <c r="O816" s="1560"/>
      <c r="P816" s="1417"/>
      <c r="Q816" s="1560"/>
    </row>
    <row r="817" spans="13:17" ht="15">
      <c r="M817" s="1417"/>
      <c r="N817" s="1417"/>
      <c r="O817" s="1560"/>
      <c r="P817" s="1417"/>
      <c r="Q817" s="1560"/>
    </row>
    <row r="818" spans="13:17" ht="15">
      <c r="M818" s="1417"/>
      <c r="N818" s="1417"/>
      <c r="O818" s="1560"/>
      <c r="P818" s="1417"/>
      <c r="Q818" s="1560"/>
    </row>
    <row r="819" spans="13:17" ht="15">
      <c r="M819" s="1417"/>
      <c r="N819" s="1417"/>
      <c r="O819" s="1560"/>
      <c r="P819" s="1417"/>
      <c r="Q819" s="1560"/>
    </row>
    <row r="820" spans="13:17" ht="15">
      <c r="M820" s="1417"/>
      <c r="N820" s="1417"/>
      <c r="O820" s="1560"/>
      <c r="P820" s="1417"/>
      <c r="Q820" s="1560"/>
    </row>
    <row r="821" spans="13:17" ht="15">
      <c r="M821" s="1417"/>
      <c r="N821" s="1417"/>
      <c r="O821" s="1560"/>
      <c r="P821" s="1417"/>
      <c r="Q821" s="1560"/>
    </row>
    <row r="822" spans="13:17" ht="15">
      <c r="M822" s="1417"/>
      <c r="N822" s="1417"/>
      <c r="O822" s="1560"/>
      <c r="P822" s="1417"/>
      <c r="Q822" s="1560"/>
    </row>
    <row r="823" spans="13:17" ht="15">
      <c r="M823" s="1417"/>
      <c r="N823" s="1417"/>
      <c r="O823" s="1560"/>
      <c r="P823" s="1417"/>
      <c r="Q823" s="1560"/>
    </row>
    <row r="824" spans="13:17" ht="15">
      <c r="M824" s="1417"/>
      <c r="N824" s="1417"/>
      <c r="O824" s="1560"/>
      <c r="P824" s="1417"/>
      <c r="Q824" s="1560"/>
    </row>
    <row r="825" spans="13:17" ht="15">
      <c r="M825" s="1417"/>
      <c r="N825" s="1417"/>
      <c r="O825" s="1560"/>
      <c r="P825" s="1417"/>
      <c r="Q825" s="1560"/>
    </row>
    <row r="826" spans="13:17" ht="15">
      <c r="M826" s="1417"/>
      <c r="N826" s="1417"/>
      <c r="O826" s="1560"/>
      <c r="P826" s="1417"/>
      <c r="Q826" s="1560"/>
    </row>
    <row r="827" spans="13:17" ht="15">
      <c r="M827" s="1417"/>
      <c r="N827" s="1417"/>
      <c r="O827" s="1560"/>
      <c r="P827" s="1417"/>
      <c r="Q827" s="1560"/>
    </row>
    <row r="828" spans="13:17" ht="15">
      <c r="M828" s="1417"/>
      <c r="N828" s="1417"/>
      <c r="O828" s="1560"/>
      <c r="P828" s="1417"/>
      <c r="Q828" s="1560"/>
    </row>
    <row r="829" spans="13:17" ht="15">
      <c r="M829" s="1417"/>
      <c r="N829" s="1417"/>
      <c r="O829" s="1560"/>
      <c r="P829" s="1417"/>
      <c r="Q829" s="1560"/>
    </row>
    <row r="830" spans="13:17" ht="15">
      <c r="M830" s="1417"/>
      <c r="N830" s="1417"/>
      <c r="O830" s="1560"/>
      <c r="P830" s="1417"/>
      <c r="Q830" s="1560"/>
    </row>
    <row r="831" spans="13:17" ht="15">
      <c r="M831" s="1417"/>
      <c r="N831" s="1417"/>
      <c r="O831" s="1560"/>
      <c r="P831" s="1417"/>
      <c r="Q831" s="1560"/>
    </row>
    <row r="832" spans="13:17" ht="15">
      <c r="M832" s="1417"/>
      <c r="N832" s="1417"/>
      <c r="O832" s="1560"/>
      <c r="P832" s="1417"/>
      <c r="Q832" s="1560"/>
    </row>
    <row r="833" spans="13:17" ht="15">
      <c r="M833" s="1417"/>
      <c r="N833" s="1417"/>
      <c r="O833" s="1560"/>
      <c r="P833" s="1417"/>
      <c r="Q833" s="1560"/>
    </row>
    <row r="834" spans="13:17" ht="15">
      <c r="M834" s="1417"/>
      <c r="N834" s="1417"/>
      <c r="O834" s="1560"/>
      <c r="P834" s="1417"/>
      <c r="Q834" s="1560"/>
    </row>
    <row r="835" spans="13:17" ht="15">
      <c r="M835" s="1417"/>
      <c r="N835" s="1417"/>
      <c r="O835" s="1560"/>
      <c r="P835" s="1417"/>
      <c r="Q835" s="1560"/>
    </row>
    <row r="836" spans="13:17" ht="15">
      <c r="M836" s="1417"/>
      <c r="N836" s="1417"/>
      <c r="O836" s="1560"/>
      <c r="P836" s="1417"/>
      <c r="Q836" s="1560"/>
    </row>
    <row r="837" spans="13:17" ht="15">
      <c r="M837" s="1417"/>
      <c r="N837" s="1417"/>
      <c r="O837" s="1560"/>
      <c r="P837" s="1417"/>
      <c r="Q837" s="1560"/>
    </row>
    <row r="838" spans="13:17" ht="15">
      <c r="M838" s="1417"/>
      <c r="N838" s="1417"/>
      <c r="O838" s="1560"/>
      <c r="P838" s="1417"/>
      <c r="Q838" s="1560"/>
    </row>
    <row r="839" spans="13:17" ht="15">
      <c r="M839" s="1417"/>
      <c r="N839" s="1417"/>
      <c r="O839" s="1560"/>
      <c r="P839" s="1417"/>
      <c r="Q839" s="1560"/>
    </row>
    <row r="840" spans="13:17" ht="15">
      <c r="M840" s="1417"/>
      <c r="N840" s="1417"/>
      <c r="O840" s="1560"/>
      <c r="P840" s="1417"/>
      <c r="Q840" s="1560"/>
    </row>
    <row r="841" spans="13:17" ht="15">
      <c r="M841" s="1417"/>
      <c r="N841" s="1417"/>
      <c r="O841" s="1560"/>
      <c r="P841" s="1417"/>
      <c r="Q841" s="1560"/>
    </row>
    <row r="842" spans="13:17" ht="15">
      <c r="M842" s="1417"/>
      <c r="N842" s="1417"/>
      <c r="O842" s="1560"/>
      <c r="P842" s="1417"/>
      <c r="Q842" s="1560"/>
    </row>
    <row r="843" spans="13:17" ht="15">
      <c r="M843" s="1417"/>
      <c r="N843" s="1417"/>
      <c r="O843" s="1560"/>
      <c r="P843" s="1417"/>
      <c r="Q843" s="1560"/>
    </row>
    <row r="844" spans="13:17" ht="15">
      <c r="M844" s="1417"/>
      <c r="N844" s="1417"/>
      <c r="O844" s="1560"/>
      <c r="P844" s="1417"/>
      <c r="Q844" s="1560"/>
    </row>
    <row r="845" spans="13:17" ht="15">
      <c r="M845" s="1417"/>
      <c r="N845" s="1417"/>
      <c r="O845" s="1560"/>
      <c r="P845" s="1417"/>
      <c r="Q845" s="1560"/>
    </row>
    <row r="846" spans="13:17" ht="15">
      <c r="M846" s="1417"/>
      <c r="N846" s="1417"/>
      <c r="O846" s="1560"/>
      <c r="P846" s="1417"/>
      <c r="Q846" s="1560"/>
    </row>
    <row r="847" spans="13:17" ht="15">
      <c r="M847" s="1417"/>
      <c r="N847" s="1417"/>
      <c r="O847" s="1560"/>
      <c r="P847" s="1417"/>
      <c r="Q847" s="1560"/>
    </row>
    <row r="848" spans="13:17" ht="15">
      <c r="M848" s="1417"/>
      <c r="N848" s="1417"/>
      <c r="O848" s="1560"/>
      <c r="P848" s="1417"/>
      <c r="Q848" s="1560"/>
    </row>
    <row r="849" spans="13:17" ht="15">
      <c r="M849" s="1417"/>
      <c r="N849" s="1417"/>
      <c r="O849" s="1560"/>
      <c r="P849" s="1417"/>
      <c r="Q849" s="1560"/>
    </row>
    <row r="850" spans="13:17" ht="15">
      <c r="M850" s="1417"/>
      <c r="N850" s="1417"/>
      <c r="O850" s="1560"/>
      <c r="P850" s="1417"/>
      <c r="Q850" s="1560"/>
    </row>
    <row r="851" spans="13:17" ht="15">
      <c r="M851" s="1417"/>
      <c r="N851" s="1417"/>
      <c r="O851" s="1560"/>
      <c r="P851" s="1417"/>
      <c r="Q851" s="1560"/>
    </row>
    <row r="852" spans="13:17" ht="15">
      <c r="M852" s="1417"/>
      <c r="N852" s="1417"/>
      <c r="O852" s="1560"/>
      <c r="P852" s="1417"/>
      <c r="Q852" s="1560"/>
    </row>
    <row r="853" spans="13:17" ht="15">
      <c r="M853" s="1417"/>
      <c r="N853" s="1417"/>
      <c r="O853" s="1560"/>
      <c r="P853" s="1417"/>
      <c r="Q853" s="1560"/>
    </row>
    <row r="854" spans="13:17" ht="15">
      <c r="M854" s="1417"/>
      <c r="N854" s="1417"/>
      <c r="O854" s="1560"/>
      <c r="P854" s="1417"/>
      <c r="Q854" s="1560"/>
    </row>
    <row r="855" spans="13:17" ht="15">
      <c r="M855" s="1417"/>
      <c r="N855" s="1417"/>
      <c r="O855" s="1560"/>
      <c r="P855" s="1417"/>
      <c r="Q855" s="1560"/>
    </row>
    <row r="856" spans="13:17" ht="15">
      <c r="M856" s="1417"/>
      <c r="N856" s="1417"/>
      <c r="O856" s="1560"/>
      <c r="P856" s="1417"/>
      <c r="Q856" s="1560"/>
    </row>
    <row r="857" spans="13:17" ht="15">
      <c r="M857" s="1417"/>
      <c r="N857" s="1417"/>
      <c r="O857" s="1560"/>
      <c r="P857" s="1417"/>
      <c r="Q857" s="1560"/>
    </row>
    <row r="858" spans="13:17" ht="15">
      <c r="M858" s="1417"/>
      <c r="N858" s="1417"/>
      <c r="O858" s="1560"/>
      <c r="P858" s="1417"/>
      <c r="Q858" s="1560"/>
    </row>
    <row r="859" spans="13:17" ht="15">
      <c r="M859" s="1417"/>
      <c r="N859" s="1417"/>
      <c r="O859" s="1560"/>
      <c r="P859" s="1417"/>
      <c r="Q859" s="1560"/>
    </row>
    <row r="860" spans="13:17" ht="15">
      <c r="M860" s="1417"/>
      <c r="N860" s="1417"/>
      <c r="O860" s="1560"/>
      <c r="P860" s="1417"/>
      <c r="Q860" s="1560"/>
    </row>
    <row r="861" spans="13:17" ht="15">
      <c r="M861" s="1417"/>
      <c r="N861" s="1417"/>
      <c r="O861" s="1560"/>
      <c r="P861" s="1417"/>
      <c r="Q861" s="1560"/>
    </row>
    <row r="862" spans="13:17" ht="15">
      <c r="M862" s="1417"/>
      <c r="N862" s="1417"/>
      <c r="O862" s="1560"/>
      <c r="P862" s="1417"/>
      <c r="Q862" s="1560"/>
    </row>
    <row r="863" spans="13:17" ht="15">
      <c r="M863" s="1417"/>
      <c r="N863" s="1417"/>
      <c r="O863" s="1560"/>
      <c r="P863" s="1417"/>
      <c r="Q863" s="1560"/>
    </row>
    <row r="864" spans="13:17" ht="15">
      <c r="M864" s="1417"/>
      <c r="N864" s="1417"/>
      <c r="O864" s="1560"/>
      <c r="P864" s="1417"/>
      <c r="Q864" s="1560"/>
    </row>
    <row r="865" spans="13:17" ht="15">
      <c r="M865" s="1417"/>
      <c r="N865" s="1417"/>
      <c r="O865" s="1560"/>
      <c r="P865" s="1417"/>
      <c r="Q865" s="1560"/>
    </row>
    <row r="866" spans="13:17" ht="15">
      <c r="M866" s="1417"/>
      <c r="N866" s="1417"/>
      <c r="O866" s="1560"/>
      <c r="P866" s="1417"/>
      <c r="Q866" s="1560"/>
    </row>
    <row r="867" spans="13:17" ht="15">
      <c r="M867" s="1417"/>
      <c r="N867" s="1417"/>
      <c r="O867" s="1560"/>
      <c r="P867" s="1417"/>
      <c r="Q867" s="1560"/>
    </row>
    <row r="868" spans="13:17" ht="15">
      <c r="M868" s="1417"/>
      <c r="N868" s="1417"/>
      <c r="O868" s="1560"/>
      <c r="P868" s="1417"/>
      <c r="Q868" s="1560"/>
    </row>
    <row r="869" spans="13:17" ht="15">
      <c r="M869" s="1417"/>
      <c r="N869" s="1417"/>
      <c r="O869" s="1560"/>
      <c r="P869" s="1417"/>
      <c r="Q869" s="1560"/>
    </row>
    <row r="870" spans="13:17" ht="15">
      <c r="M870" s="1417"/>
      <c r="N870" s="1417"/>
      <c r="O870" s="1560"/>
      <c r="P870" s="1417"/>
      <c r="Q870" s="1560"/>
    </row>
    <row r="871" spans="13:17" ht="15">
      <c r="M871" s="1417"/>
      <c r="N871" s="1417"/>
      <c r="O871" s="1560"/>
      <c r="P871" s="1417"/>
      <c r="Q871" s="1560"/>
    </row>
    <row r="872" spans="13:17" ht="15">
      <c r="M872" s="1417"/>
      <c r="N872" s="1417"/>
      <c r="O872" s="1560"/>
      <c r="P872" s="1417"/>
      <c r="Q872" s="1560"/>
    </row>
    <row r="873" spans="13:17" ht="15">
      <c r="M873" s="1417"/>
      <c r="N873" s="1417"/>
      <c r="O873" s="1560"/>
      <c r="P873" s="1417"/>
      <c r="Q873" s="1560"/>
    </row>
    <row r="874" spans="13:17" ht="15">
      <c r="M874" s="1417"/>
      <c r="N874" s="1417"/>
      <c r="O874" s="1560"/>
      <c r="P874" s="1417"/>
      <c r="Q874" s="1560"/>
    </row>
    <row r="875" spans="13:17" ht="15">
      <c r="M875" s="1417"/>
      <c r="N875" s="1417"/>
      <c r="O875" s="1560"/>
      <c r="P875" s="1417"/>
      <c r="Q875" s="1560"/>
    </row>
    <row r="876" spans="13:17" ht="15">
      <c r="M876" s="1417"/>
      <c r="N876" s="1417"/>
      <c r="O876" s="1560"/>
      <c r="P876" s="1417"/>
      <c r="Q876" s="1560"/>
    </row>
    <row r="877" spans="13:17" ht="15">
      <c r="M877" s="1417"/>
      <c r="N877" s="1417"/>
      <c r="O877" s="1560"/>
      <c r="P877" s="1417"/>
      <c r="Q877" s="1560"/>
    </row>
    <row r="878" spans="13:17" ht="15">
      <c r="M878" s="1417"/>
      <c r="N878" s="1417"/>
      <c r="O878" s="1560"/>
      <c r="P878" s="1417"/>
      <c r="Q878" s="1560"/>
    </row>
    <row r="879" spans="13:17" ht="15">
      <c r="M879" s="1417"/>
      <c r="N879" s="1417"/>
      <c r="O879" s="1560"/>
      <c r="P879" s="1417"/>
      <c r="Q879" s="1560"/>
    </row>
    <row r="880" spans="13:17" ht="15">
      <c r="M880" s="1417"/>
      <c r="N880" s="1417"/>
      <c r="O880" s="1560"/>
      <c r="P880" s="1417"/>
      <c r="Q880" s="1560"/>
    </row>
    <row r="881" spans="13:17" ht="15">
      <c r="M881" s="1417"/>
      <c r="N881" s="1417"/>
      <c r="O881" s="1560"/>
      <c r="P881" s="1417"/>
      <c r="Q881" s="1560"/>
    </row>
    <row r="882" spans="13:17" ht="15">
      <c r="M882" s="1417"/>
      <c r="N882" s="1417"/>
      <c r="O882" s="1560"/>
      <c r="P882" s="1417"/>
      <c r="Q882" s="1560"/>
    </row>
    <row r="883" spans="13:17" ht="15">
      <c r="M883" s="1417"/>
      <c r="N883" s="1417"/>
      <c r="O883" s="1560"/>
      <c r="P883" s="1417"/>
      <c r="Q883" s="1560"/>
    </row>
    <row r="884" spans="13:17" ht="15">
      <c r="M884" s="1417"/>
      <c r="N884" s="1417"/>
      <c r="O884" s="1560"/>
      <c r="P884" s="1417"/>
      <c r="Q884" s="1560"/>
    </row>
    <row r="885" spans="13:17" ht="15">
      <c r="M885" s="1417"/>
      <c r="N885" s="1417"/>
      <c r="O885" s="1560"/>
      <c r="P885" s="1417"/>
      <c r="Q885" s="1560"/>
    </row>
    <row r="886" spans="13:17" ht="15">
      <c r="M886" s="1417"/>
      <c r="N886" s="1417"/>
      <c r="O886" s="1560"/>
      <c r="P886" s="1417"/>
      <c r="Q886" s="1560"/>
    </row>
    <row r="887" spans="13:17" ht="15">
      <c r="M887" s="1417"/>
      <c r="N887" s="1417"/>
      <c r="O887" s="1560"/>
      <c r="P887" s="1417"/>
      <c r="Q887" s="1560"/>
    </row>
    <row r="888" spans="13:17" ht="15">
      <c r="M888" s="1417"/>
      <c r="N888" s="1417"/>
      <c r="O888" s="1560"/>
      <c r="P888" s="1417"/>
      <c r="Q888" s="1560"/>
    </row>
    <row r="889" spans="13:17" ht="15">
      <c r="M889" s="1417"/>
      <c r="N889" s="1417"/>
      <c r="O889" s="1560"/>
      <c r="P889" s="1417"/>
      <c r="Q889" s="1560"/>
    </row>
    <row r="890" spans="13:17" ht="15">
      <c r="M890" s="1417"/>
      <c r="N890" s="1417"/>
      <c r="O890" s="1560"/>
      <c r="P890" s="1417"/>
      <c r="Q890" s="1560"/>
    </row>
    <row r="891" spans="13:17" ht="15">
      <c r="M891" s="1417"/>
      <c r="N891" s="1417"/>
      <c r="O891" s="1560"/>
      <c r="P891" s="1417"/>
      <c r="Q891" s="1560"/>
    </row>
    <row r="892" spans="13:17" ht="15">
      <c r="M892" s="1417"/>
      <c r="N892" s="1417"/>
      <c r="O892" s="1560"/>
      <c r="P892" s="1417"/>
      <c r="Q892" s="1560"/>
    </row>
    <row r="893" spans="13:17" ht="15">
      <c r="M893" s="1417"/>
      <c r="N893" s="1417"/>
      <c r="O893" s="1560"/>
      <c r="P893" s="1417"/>
      <c r="Q893" s="1560"/>
    </row>
    <row r="894" spans="13:17" ht="15">
      <c r="M894" s="1417"/>
      <c r="N894" s="1417"/>
      <c r="O894" s="1560"/>
      <c r="P894" s="1417"/>
      <c r="Q894" s="1560"/>
    </row>
    <row r="895" spans="13:17" ht="15">
      <c r="M895" s="1417"/>
      <c r="N895" s="1417"/>
      <c r="O895" s="1560"/>
      <c r="P895" s="1417"/>
      <c r="Q895" s="1560"/>
    </row>
    <row r="896" spans="13:17" ht="15">
      <c r="M896" s="1417"/>
      <c r="N896" s="1417"/>
      <c r="O896" s="1560"/>
      <c r="P896" s="1417"/>
      <c r="Q896" s="1560"/>
    </row>
    <row r="897" spans="13:17" ht="15">
      <c r="M897" s="1417"/>
      <c r="N897" s="1417"/>
      <c r="O897" s="1560"/>
      <c r="P897" s="1417"/>
      <c r="Q897" s="1560"/>
    </row>
    <row r="898" spans="13:17" ht="15">
      <c r="M898" s="1417"/>
      <c r="N898" s="1417"/>
      <c r="O898" s="1560"/>
      <c r="P898" s="1417"/>
      <c r="Q898" s="1560"/>
    </row>
    <row r="899" spans="13:17" ht="15">
      <c r="M899" s="1417"/>
      <c r="N899" s="1417"/>
      <c r="O899" s="1560"/>
      <c r="P899" s="1417"/>
      <c r="Q899" s="1560"/>
    </row>
    <row r="900" spans="13:17" ht="15">
      <c r="M900" s="1417"/>
      <c r="N900" s="1417"/>
      <c r="O900" s="1560"/>
      <c r="P900" s="1417"/>
      <c r="Q900" s="1560"/>
    </row>
    <row r="901" spans="13:17" ht="15">
      <c r="M901" s="1417"/>
      <c r="N901" s="1417"/>
      <c r="O901" s="1560"/>
      <c r="P901" s="1417"/>
      <c r="Q901" s="1560"/>
    </row>
    <row r="902" spans="13:17" ht="15">
      <c r="M902" s="1417"/>
      <c r="N902" s="1417"/>
      <c r="O902" s="1560"/>
      <c r="P902" s="1417"/>
      <c r="Q902" s="1560"/>
    </row>
    <row r="903" spans="13:17" ht="15">
      <c r="M903" s="1417"/>
      <c r="N903" s="1417"/>
      <c r="O903" s="1560"/>
      <c r="P903" s="1417"/>
      <c r="Q903" s="1560"/>
    </row>
    <row r="904" spans="13:17" ht="15">
      <c r="M904" s="1417"/>
      <c r="N904" s="1417"/>
      <c r="O904" s="1560"/>
      <c r="P904" s="1417"/>
      <c r="Q904" s="1560"/>
    </row>
    <row r="905" spans="13:17" ht="15">
      <c r="M905" s="1417"/>
      <c r="N905" s="1417"/>
      <c r="O905" s="1560"/>
      <c r="P905" s="1417"/>
      <c r="Q905" s="1560"/>
    </row>
    <row r="906" spans="13:17" ht="15">
      <c r="M906" s="1417"/>
      <c r="N906" s="1417"/>
      <c r="O906" s="1560"/>
      <c r="P906" s="1417"/>
      <c r="Q906" s="1560"/>
    </row>
    <row r="907" spans="13:17" ht="15">
      <c r="M907" s="1417"/>
      <c r="N907" s="1417"/>
      <c r="O907" s="1560"/>
      <c r="P907" s="1417"/>
      <c r="Q907" s="1560"/>
    </row>
    <row r="908" spans="13:17" ht="15">
      <c r="M908" s="1417"/>
      <c r="N908" s="1417"/>
      <c r="O908" s="1560"/>
      <c r="P908" s="1417"/>
      <c r="Q908" s="1560"/>
    </row>
    <row r="909" spans="13:17" ht="15">
      <c r="M909" s="1417"/>
      <c r="N909" s="1417"/>
      <c r="O909" s="1560"/>
      <c r="P909" s="1417"/>
      <c r="Q909" s="1560"/>
    </row>
    <row r="910" spans="13:17" ht="15">
      <c r="M910" s="1417"/>
      <c r="N910" s="1417"/>
      <c r="O910" s="1560"/>
      <c r="P910" s="1417"/>
      <c r="Q910" s="1560"/>
    </row>
    <row r="911" spans="13:17" ht="15">
      <c r="M911" s="1417"/>
      <c r="N911" s="1417"/>
      <c r="O911" s="1560"/>
      <c r="P911" s="1417"/>
      <c r="Q911" s="1560"/>
    </row>
    <row r="912" spans="13:17" ht="15">
      <c r="M912" s="1417"/>
      <c r="N912" s="1417"/>
      <c r="O912" s="1560"/>
      <c r="P912" s="1417"/>
      <c r="Q912" s="1560"/>
    </row>
    <row r="913" spans="13:17" ht="15">
      <c r="M913" s="1417"/>
      <c r="N913" s="1417"/>
      <c r="O913" s="1560"/>
      <c r="P913" s="1417"/>
      <c r="Q913" s="1560"/>
    </row>
    <row r="914" spans="13:17" ht="15">
      <c r="M914" s="1417"/>
      <c r="N914" s="1417"/>
      <c r="O914" s="1560"/>
      <c r="P914" s="1417"/>
      <c r="Q914" s="1560"/>
    </row>
    <row r="915" spans="13:17" ht="15">
      <c r="M915" s="1417"/>
      <c r="N915" s="1417"/>
      <c r="O915" s="1560"/>
      <c r="P915" s="1417"/>
      <c r="Q915" s="1560"/>
    </row>
    <row r="916" spans="13:17" ht="15">
      <c r="M916" s="1417"/>
      <c r="N916" s="1417"/>
      <c r="O916" s="1560"/>
      <c r="P916" s="1417"/>
      <c r="Q916" s="1560"/>
    </row>
    <row r="917" spans="13:17" ht="15">
      <c r="M917" s="1417"/>
      <c r="N917" s="1417"/>
      <c r="O917" s="1560"/>
      <c r="P917" s="1417"/>
      <c r="Q917" s="1560"/>
    </row>
    <row r="918" spans="13:17" ht="15">
      <c r="M918" s="1417"/>
      <c r="N918" s="1417"/>
      <c r="O918" s="1560"/>
      <c r="P918" s="1417"/>
      <c r="Q918" s="1560"/>
    </row>
    <row r="919" spans="13:17" ht="15">
      <c r="M919" s="1417"/>
      <c r="N919" s="1417"/>
      <c r="O919" s="1560"/>
      <c r="P919" s="1417"/>
      <c r="Q919" s="1560"/>
    </row>
    <row r="920" spans="13:17" ht="15">
      <c r="M920" s="1417"/>
      <c r="N920" s="1417"/>
      <c r="O920" s="1560"/>
      <c r="P920" s="1417"/>
      <c r="Q920" s="1560"/>
    </row>
    <row r="921" spans="13:17" ht="15">
      <c r="M921" s="1417"/>
      <c r="N921" s="1417"/>
      <c r="O921" s="1560"/>
      <c r="P921" s="1417"/>
      <c r="Q921" s="1560"/>
    </row>
    <row r="922" spans="13:17" ht="15">
      <c r="M922" s="1417"/>
      <c r="N922" s="1417"/>
      <c r="O922" s="1560"/>
      <c r="P922" s="1417"/>
      <c r="Q922" s="1560"/>
    </row>
    <row r="923" spans="13:17" ht="15">
      <c r="M923" s="1417"/>
      <c r="N923" s="1417"/>
      <c r="O923" s="1560"/>
      <c r="P923" s="1417"/>
      <c r="Q923" s="1560"/>
    </row>
    <row r="924" spans="13:17" ht="15">
      <c r="M924" s="1417"/>
      <c r="N924" s="1417"/>
      <c r="O924" s="1560"/>
      <c r="P924" s="1417"/>
      <c r="Q924" s="1560"/>
    </row>
    <row r="925" spans="13:17" ht="15">
      <c r="M925" s="1417"/>
      <c r="N925" s="1417"/>
      <c r="O925" s="1560"/>
      <c r="P925" s="1417"/>
      <c r="Q925" s="1560"/>
    </row>
    <row r="926" spans="13:17" ht="15">
      <c r="M926" s="1417"/>
      <c r="N926" s="1417"/>
      <c r="O926" s="1560"/>
      <c r="P926" s="1417"/>
      <c r="Q926" s="1560"/>
    </row>
    <row r="927" spans="13:17" ht="15">
      <c r="M927" s="1417"/>
      <c r="N927" s="1417"/>
      <c r="O927" s="1560"/>
      <c r="P927" s="1417"/>
      <c r="Q927" s="1560"/>
    </row>
    <row r="928" spans="13:17" ht="15">
      <c r="M928" s="1417"/>
      <c r="N928" s="1417"/>
      <c r="O928" s="1560"/>
      <c r="P928" s="1417"/>
      <c r="Q928" s="1560"/>
    </row>
    <row r="929" spans="13:17" ht="15">
      <c r="M929" s="1417"/>
      <c r="N929" s="1417"/>
      <c r="O929" s="1560"/>
      <c r="P929" s="1417"/>
      <c r="Q929" s="1560"/>
    </row>
    <row r="930" spans="13:17" ht="15">
      <c r="M930" s="1417"/>
      <c r="N930" s="1417"/>
      <c r="O930" s="1560"/>
      <c r="P930" s="1417"/>
      <c r="Q930" s="1560"/>
    </row>
    <row r="931" spans="13:17" ht="15">
      <c r="M931" s="1417"/>
      <c r="N931" s="1417"/>
      <c r="O931" s="1560"/>
      <c r="P931" s="1417"/>
      <c r="Q931" s="1560"/>
    </row>
    <row r="932" spans="13:17" ht="15">
      <c r="M932" s="1417"/>
      <c r="N932" s="1417"/>
      <c r="O932" s="1560"/>
      <c r="P932" s="1417"/>
      <c r="Q932" s="1560"/>
    </row>
    <row r="933" spans="13:17" ht="15">
      <c r="M933" s="1417"/>
      <c r="N933" s="1417"/>
      <c r="O933" s="1560"/>
      <c r="P933" s="1417"/>
      <c r="Q933" s="1560"/>
    </row>
    <row r="934" spans="13:17" ht="15">
      <c r="M934" s="1417"/>
      <c r="N934" s="1417"/>
      <c r="O934" s="1560"/>
      <c r="P934" s="1417"/>
      <c r="Q934" s="1560"/>
    </row>
    <row r="935" spans="13:17" ht="15">
      <c r="M935" s="1417"/>
      <c r="N935" s="1417"/>
      <c r="O935" s="1560"/>
      <c r="P935" s="1417"/>
      <c r="Q935" s="1560"/>
    </row>
    <row r="936" spans="13:17" ht="15">
      <c r="M936" s="1417"/>
      <c r="N936" s="1417"/>
      <c r="O936" s="1560"/>
      <c r="P936" s="1417"/>
      <c r="Q936" s="1560"/>
    </row>
    <row r="937" spans="13:17" ht="15">
      <c r="M937" s="1417"/>
      <c r="N937" s="1417"/>
      <c r="O937" s="1560"/>
      <c r="P937" s="1417"/>
      <c r="Q937" s="1560"/>
    </row>
    <row r="938" spans="13:17" ht="15">
      <c r="M938" s="1417"/>
      <c r="N938" s="1417"/>
      <c r="O938" s="1560"/>
      <c r="P938" s="1417"/>
      <c r="Q938" s="1560"/>
    </row>
    <row r="939" spans="13:17" ht="15">
      <c r="M939" s="1417"/>
      <c r="N939" s="1417"/>
      <c r="O939" s="1560"/>
      <c r="P939" s="1417"/>
      <c r="Q939" s="1560"/>
    </row>
    <row r="940" spans="13:17" ht="15">
      <c r="M940" s="1417"/>
      <c r="N940" s="1417"/>
      <c r="O940" s="1560"/>
      <c r="P940" s="1417"/>
      <c r="Q940" s="1560"/>
    </row>
    <row r="941" spans="13:17" ht="15">
      <c r="M941" s="1417"/>
      <c r="N941" s="1417"/>
      <c r="O941" s="1560"/>
      <c r="P941" s="1417"/>
      <c r="Q941" s="1560"/>
    </row>
    <row r="942" spans="13:17" ht="15">
      <c r="M942" s="1417"/>
      <c r="N942" s="1417"/>
      <c r="O942" s="1560"/>
      <c r="P942" s="1417"/>
      <c r="Q942" s="1560"/>
    </row>
    <row r="943" spans="13:17" ht="15">
      <c r="M943" s="1417"/>
      <c r="N943" s="1417"/>
      <c r="O943" s="1560"/>
      <c r="P943" s="1417"/>
      <c r="Q943" s="1560"/>
    </row>
    <row r="944" spans="13:17" ht="15">
      <c r="M944" s="1417"/>
      <c r="N944" s="1417"/>
      <c r="O944" s="1560"/>
      <c r="P944" s="1417"/>
      <c r="Q944" s="1560"/>
    </row>
    <row r="945" spans="13:17" ht="15">
      <c r="M945" s="1417"/>
      <c r="N945" s="1417"/>
      <c r="O945" s="1560"/>
      <c r="P945" s="1417"/>
      <c r="Q945" s="1560"/>
    </row>
    <row r="946" spans="13:17" ht="15">
      <c r="M946" s="1417"/>
      <c r="N946" s="1417"/>
      <c r="O946" s="1560"/>
      <c r="P946" s="1417"/>
      <c r="Q946" s="1560"/>
    </row>
    <row r="947" spans="13:17" ht="15">
      <c r="M947" s="1417"/>
      <c r="N947" s="1417"/>
      <c r="O947" s="1560"/>
      <c r="P947" s="1417"/>
      <c r="Q947" s="1560"/>
    </row>
    <row r="948" spans="13:17" ht="15">
      <c r="M948" s="1417"/>
      <c r="N948" s="1417"/>
      <c r="O948" s="1560"/>
      <c r="P948" s="1417"/>
      <c r="Q948" s="1560"/>
    </row>
    <row r="949" spans="13:17" ht="15">
      <c r="M949" s="1417"/>
      <c r="N949" s="1417"/>
      <c r="O949" s="1560"/>
      <c r="P949" s="1417"/>
      <c r="Q949" s="1560"/>
    </row>
    <row r="950" spans="13:17" ht="15">
      <c r="M950" s="1417"/>
      <c r="N950" s="1417"/>
      <c r="O950" s="1560"/>
      <c r="P950" s="1417"/>
      <c r="Q950" s="1560"/>
    </row>
    <row r="951" spans="13:17" ht="15">
      <c r="M951" s="1417"/>
      <c r="N951" s="1417"/>
      <c r="O951" s="1560"/>
      <c r="P951" s="1417"/>
      <c r="Q951" s="1560"/>
    </row>
    <row r="952" spans="13:17" ht="15">
      <c r="M952" s="1417"/>
      <c r="N952" s="1417"/>
      <c r="O952" s="1560"/>
      <c r="P952" s="1417"/>
      <c r="Q952" s="1560"/>
    </row>
    <row r="953" spans="13:17" ht="15">
      <c r="M953" s="1417"/>
      <c r="N953" s="1417"/>
      <c r="O953" s="1560"/>
      <c r="P953" s="1417"/>
      <c r="Q953" s="1560"/>
    </row>
    <row r="954" spans="13:17" ht="15">
      <c r="M954" s="1417"/>
      <c r="N954" s="1417"/>
      <c r="O954" s="1560"/>
      <c r="P954" s="1417"/>
      <c r="Q954" s="1560"/>
    </row>
    <row r="955" spans="13:17" ht="15">
      <c r="M955" s="1417"/>
      <c r="N955" s="1417"/>
      <c r="O955" s="1560"/>
      <c r="P955" s="1417"/>
      <c r="Q955" s="1560"/>
    </row>
    <row r="956" spans="13:17" ht="15">
      <c r="M956" s="1417"/>
      <c r="N956" s="1417"/>
      <c r="O956" s="1560"/>
      <c r="P956" s="1417"/>
      <c r="Q956" s="1560"/>
    </row>
    <row r="957" spans="13:17" ht="15">
      <c r="M957" s="1417"/>
      <c r="N957" s="1417"/>
      <c r="O957" s="1560"/>
      <c r="P957" s="1417"/>
      <c r="Q957" s="1560"/>
    </row>
    <row r="958" spans="13:17" ht="15">
      <c r="M958" s="1417"/>
      <c r="N958" s="1417"/>
      <c r="O958" s="1560"/>
      <c r="P958" s="1417"/>
      <c r="Q958" s="1560"/>
    </row>
    <row r="959" spans="13:17" ht="15">
      <c r="M959" s="1417"/>
      <c r="N959" s="1417"/>
      <c r="O959" s="1560"/>
      <c r="P959" s="1417"/>
      <c r="Q959" s="1560"/>
    </row>
    <row r="960" spans="13:17" ht="15">
      <c r="M960" s="1417"/>
      <c r="N960" s="1417"/>
      <c r="O960" s="1560"/>
      <c r="P960" s="1417"/>
      <c r="Q960" s="1560"/>
    </row>
    <row r="961" spans="13:17" ht="15">
      <c r="M961" s="1417"/>
      <c r="N961" s="1417"/>
      <c r="O961" s="1560"/>
      <c r="P961" s="1417"/>
      <c r="Q961" s="1560"/>
    </row>
    <row r="962" spans="13:17" ht="15">
      <c r="M962" s="1417"/>
      <c r="N962" s="1417"/>
      <c r="O962" s="1560"/>
      <c r="P962" s="1417"/>
      <c r="Q962" s="1560"/>
    </row>
    <row r="963" spans="13:17" ht="15">
      <c r="M963" s="1417"/>
      <c r="N963" s="1417"/>
      <c r="O963" s="1560"/>
      <c r="P963" s="1417"/>
      <c r="Q963" s="1560"/>
    </row>
    <row r="964" spans="13:17" ht="15">
      <c r="M964" s="1417"/>
      <c r="N964" s="1417"/>
      <c r="O964" s="1560"/>
      <c r="P964" s="1417"/>
      <c r="Q964" s="1560"/>
    </row>
    <row r="965" spans="13:17" ht="15">
      <c r="M965" s="1417"/>
      <c r="N965" s="1417"/>
      <c r="O965" s="1560"/>
      <c r="P965" s="1417"/>
      <c r="Q965" s="1560"/>
    </row>
    <row r="966" spans="13:17" ht="15">
      <c r="M966" s="1417"/>
      <c r="N966" s="1417"/>
      <c r="O966" s="1560"/>
      <c r="P966" s="1417"/>
      <c r="Q966" s="1560"/>
    </row>
    <row r="967" spans="13:17" ht="15">
      <c r="M967" s="1417"/>
      <c r="N967" s="1417"/>
      <c r="O967" s="1560"/>
      <c r="P967" s="1417"/>
      <c r="Q967" s="1560"/>
    </row>
    <row r="968" spans="13:17" ht="15">
      <c r="M968" s="1417"/>
      <c r="N968" s="1417"/>
      <c r="O968" s="1560"/>
      <c r="P968" s="1417"/>
      <c r="Q968" s="1560"/>
    </row>
    <row r="969" spans="13:17" ht="15">
      <c r="M969" s="1417"/>
      <c r="N969" s="1417"/>
      <c r="O969" s="1560"/>
      <c r="P969" s="1417"/>
      <c r="Q969" s="1560"/>
    </row>
    <row r="970" spans="13:17" ht="15">
      <c r="M970" s="1417"/>
      <c r="N970" s="1417"/>
      <c r="O970" s="1560"/>
      <c r="P970" s="1417"/>
      <c r="Q970" s="1560"/>
    </row>
    <row r="971" spans="13:17" ht="15">
      <c r="M971" s="1417"/>
      <c r="N971" s="1417"/>
      <c r="O971" s="1560"/>
      <c r="P971" s="1417"/>
      <c r="Q971" s="1560"/>
    </row>
    <row r="972" spans="13:17" ht="15">
      <c r="M972" s="1417"/>
      <c r="N972" s="1417"/>
      <c r="O972" s="1560"/>
      <c r="P972" s="1417"/>
      <c r="Q972" s="1560"/>
    </row>
    <row r="973" spans="13:17" ht="15">
      <c r="M973" s="1417"/>
      <c r="N973" s="1417"/>
      <c r="O973" s="1560"/>
      <c r="P973" s="1417"/>
      <c r="Q973" s="1560"/>
    </row>
    <row r="974" spans="13:17" ht="15">
      <c r="M974" s="1417"/>
      <c r="N974" s="1417"/>
      <c r="O974" s="1560"/>
      <c r="P974" s="1417"/>
      <c r="Q974" s="1560"/>
    </row>
    <row r="975" spans="13:17" ht="15">
      <c r="M975" s="1417"/>
      <c r="N975" s="1417"/>
      <c r="O975" s="1560"/>
      <c r="P975" s="1417"/>
      <c r="Q975" s="1560"/>
    </row>
    <row r="976" spans="13:17" ht="15">
      <c r="M976" s="1417"/>
      <c r="N976" s="1417"/>
      <c r="O976" s="1560"/>
      <c r="P976" s="1417"/>
      <c r="Q976" s="1560"/>
    </row>
    <row r="977" spans="13:17" ht="15">
      <c r="M977" s="1417"/>
      <c r="N977" s="1417"/>
      <c r="O977" s="1560"/>
      <c r="P977" s="1417"/>
      <c r="Q977" s="1560"/>
    </row>
    <row r="978" spans="13:17" ht="15">
      <c r="M978" s="1417"/>
      <c r="N978" s="1417"/>
      <c r="O978" s="1560"/>
      <c r="P978" s="1417"/>
      <c r="Q978" s="1560"/>
    </row>
    <row r="979" spans="13:17" ht="15">
      <c r="M979" s="1417"/>
      <c r="N979" s="1417"/>
      <c r="O979" s="1560"/>
      <c r="P979" s="1417"/>
      <c r="Q979" s="1560"/>
    </row>
    <row r="980" spans="13:17" ht="15">
      <c r="M980" s="1417"/>
      <c r="N980" s="1417"/>
      <c r="O980" s="1560"/>
      <c r="P980" s="1417"/>
      <c r="Q980" s="1560"/>
    </row>
    <row r="981" spans="13:17" ht="15">
      <c r="M981" s="1417"/>
      <c r="N981" s="1417"/>
      <c r="O981" s="1560"/>
      <c r="P981" s="1417"/>
      <c r="Q981" s="1560"/>
    </row>
    <row r="982" spans="13:17" ht="15">
      <c r="M982" s="1417"/>
      <c r="N982" s="1417"/>
      <c r="O982" s="1560"/>
      <c r="P982" s="1417"/>
      <c r="Q982" s="1560"/>
    </row>
    <row r="983" spans="13:17" ht="15">
      <c r="M983" s="1417"/>
      <c r="N983" s="1417"/>
      <c r="O983" s="1560"/>
      <c r="P983" s="1417"/>
      <c r="Q983" s="1560"/>
    </row>
    <row r="984" spans="13:17" ht="15">
      <c r="M984" s="1417"/>
      <c r="N984" s="1417"/>
      <c r="O984" s="1560"/>
      <c r="P984" s="1417"/>
      <c r="Q984" s="1560"/>
    </row>
    <row r="985" spans="13:17" ht="15">
      <c r="M985" s="1417"/>
      <c r="N985" s="1417"/>
      <c r="O985" s="1560"/>
      <c r="P985" s="1417"/>
      <c r="Q985" s="1560"/>
    </row>
    <row r="986" spans="13:17" ht="15">
      <c r="M986" s="1417"/>
      <c r="N986" s="1417"/>
      <c r="O986" s="1560"/>
      <c r="P986" s="1417"/>
      <c r="Q986" s="1560"/>
    </row>
    <row r="987" spans="13:17" ht="15">
      <c r="M987" s="1417"/>
      <c r="N987" s="1417"/>
      <c r="O987" s="1560"/>
      <c r="P987" s="1417"/>
      <c r="Q987" s="1560"/>
    </row>
    <row r="988" spans="13:17" ht="15">
      <c r="M988" s="1417"/>
      <c r="N988" s="1417"/>
      <c r="O988" s="1560"/>
      <c r="P988" s="1417"/>
      <c r="Q988" s="1560"/>
    </row>
    <row r="989" spans="13:17" ht="15">
      <c r="M989" s="1417"/>
      <c r="N989" s="1417"/>
      <c r="O989" s="1560"/>
      <c r="P989" s="1417"/>
      <c r="Q989" s="1560"/>
    </row>
    <row r="990" spans="13:17" ht="15">
      <c r="M990" s="1417"/>
      <c r="N990" s="1417"/>
      <c r="O990" s="1560"/>
      <c r="P990" s="1417"/>
      <c r="Q990" s="1560"/>
    </row>
    <row r="991" spans="13:17" ht="15">
      <c r="M991" s="1417"/>
      <c r="N991" s="1417"/>
      <c r="O991" s="1560"/>
      <c r="P991" s="1417"/>
      <c r="Q991" s="1560"/>
    </row>
    <row r="992" spans="13:17" ht="15">
      <c r="M992" s="1417"/>
      <c r="N992" s="1417"/>
      <c r="O992" s="1560"/>
      <c r="P992" s="1417"/>
      <c r="Q992" s="1560"/>
    </row>
    <row r="993" spans="13:17" ht="15">
      <c r="M993" s="1417"/>
      <c r="N993" s="1417"/>
      <c r="O993" s="1560"/>
      <c r="P993" s="1417"/>
      <c r="Q993" s="1560"/>
    </row>
    <row r="994" spans="13:17" ht="15">
      <c r="M994" s="1417"/>
      <c r="N994" s="1417"/>
      <c r="O994" s="1560"/>
      <c r="P994" s="1417"/>
      <c r="Q994" s="1560"/>
    </row>
    <row r="995" spans="13:17" ht="15">
      <c r="M995" s="1417"/>
      <c r="N995" s="1417"/>
      <c r="O995" s="1560"/>
      <c r="P995" s="1417"/>
      <c r="Q995" s="1560"/>
    </row>
    <row r="996" spans="13:17" ht="15">
      <c r="M996" s="1417"/>
      <c r="N996" s="1417"/>
      <c r="O996" s="1560"/>
      <c r="P996" s="1417"/>
      <c r="Q996" s="1560"/>
    </row>
    <row r="997" spans="13:17" ht="15">
      <c r="M997" s="1417"/>
      <c r="N997" s="1417"/>
      <c r="O997" s="1560"/>
      <c r="P997" s="1417"/>
      <c r="Q997" s="1560"/>
    </row>
    <row r="998" spans="13:17" ht="15">
      <c r="M998" s="1417"/>
      <c r="N998" s="1417"/>
      <c r="O998" s="1560"/>
      <c r="P998" s="1417"/>
      <c r="Q998" s="1560"/>
    </row>
    <row r="999" spans="13:17" ht="15">
      <c r="M999" s="1417"/>
      <c r="N999" s="1417"/>
      <c r="O999" s="1560"/>
      <c r="P999" s="1417"/>
      <c r="Q999" s="1560"/>
    </row>
    <row r="1000" spans="13:17" ht="15">
      <c r="M1000" s="1417"/>
      <c r="N1000" s="1417"/>
      <c r="O1000" s="1560"/>
      <c r="P1000" s="1417"/>
      <c r="Q1000" s="1560"/>
    </row>
    <row r="1001" spans="13:17" ht="15">
      <c r="M1001" s="1417"/>
      <c r="N1001" s="1417"/>
      <c r="O1001" s="1560"/>
      <c r="P1001" s="1417"/>
      <c r="Q1001" s="1560"/>
    </row>
    <row r="1002" spans="13:17" ht="15">
      <c r="M1002" s="1417"/>
      <c r="N1002" s="1417"/>
      <c r="O1002" s="1560"/>
      <c r="P1002" s="1417"/>
      <c r="Q1002" s="1560"/>
    </row>
    <row r="1003" spans="13:17" ht="15">
      <c r="M1003" s="1417"/>
      <c r="N1003" s="1417"/>
      <c r="O1003" s="1560"/>
      <c r="P1003" s="1417"/>
      <c r="Q1003" s="1560"/>
    </row>
    <row r="1004" spans="13:17" ht="15">
      <c r="M1004" s="1417"/>
      <c r="N1004" s="1417"/>
      <c r="O1004" s="1560"/>
      <c r="P1004" s="1417"/>
      <c r="Q1004" s="1560"/>
    </row>
    <row r="1005" spans="13:17" ht="15">
      <c r="M1005" s="1417"/>
      <c r="N1005" s="1417"/>
      <c r="O1005" s="1560"/>
      <c r="P1005" s="1417"/>
      <c r="Q1005" s="1560"/>
    </row>
    <row r="1006" spans="13:17" ht="15">
      <c r="M1006" s="1417"/>
      <c r="N1006" s="1417"/>
      <c r="O1006" s="1560"/>
      <c r="P1006" s="1417"/>
      <c r="Q1006" s="1560"/>
    </row>
    <row r="1007" spans="13:17" ht="15">
      <c r="M1007" s="1417"/>
      <c r="N1007" s="1417"/>
      <c r="O1007" s="1560"/>
      <c r="P1007" s="1417"/>
      <c r="Q1007" s="1560"/>
    </row>
    <row r="1008" spans="13:17" ht="15">
      <c r="M1008" s="1417"/>
      <c r="N1008" s="1417"/>
      <c r="O1008" s="1560"/>
      <c r="P1008" s="1417"/>
      <c r="Q1008" s="1560"/>
    </row>
    <row r="1009" spans="13:17" ht="15">
      <c r="M1009" s="1417"/>
      <c r="N1009" s="1417"/>
      <c r="O1009" s="1560"/>
      <c r="P1009" s="1417"/>
      <c r="Q1009" s="1560"/>
    </row>
    <row r="1010" spans="13:17" ht="15">
      <c r="M1010" s="1417"/>
      <c r="N1010" s="1417"/>
      <c r="O1010" s="1560"/>
      <c r="P1010" s="1417"/>
      <c r="Q1010" s="1560"/>
    </row>
    <row r="1011" spans="13:17" ht="15">
      <c r="M1011" s="1417"/>
      <c r="N1011" s="1417"/>
      <c r="O1011" s="1560"/>
      <c r="P1011" s="1417"/>
      <c r="Q1011" s="1560"/>
    </row>
    <row r="1012" spans="13:17" ht="15">
      <c r="M1012" s="1417"/>
      <c r="N1012" s="1417"/>
      <c r="O1012" s="1560"/>
      <c r="P1012" s="1417"/>
      <c r="Q1012" s="1560"/>
    </row>
    <row r="1013" spans="13:17" ht="15">
      <c r="M1013" s="1417"/>
      <c r="N1013" s="1417"/>
      <c r="O1013" s="1560"/>
      <c r="P1013" s="1417"/>
      <c r="Q1013" s="1560"/>
    </row>
    <row r="1014" spans="13:17" ht="15">
      <c r="M1014" s="1417"/>
      <c r="N1014" s="1417"/>
      <c r="O1014" s="1560"/>
      <c r="P1014" s="1417"/>
      <c r="Q1014" s="1560"/>
    </row>
    <row r="1015" spans="13:17" ht="15">
      <c r="M1015" s="1417"/>
      <c r="N1015" s="1417"/>
      <c r="O1015" s="1560"/>
      <c r="P1015" s="1417"/>
      <c r="Q1015" s="1560"/>
    </row>
    <row r="1016" spans="13:17" ht="15">
      <c r="M1016" s="1417"/>
      <c r="N1016" s="1417"/>
      <c r="O1016" s="1560"/>
      <c r="P1016" s="1417"/>
      <c r="Q1016" s="1560"/>
    </row>
    <row r="1017" spans="13:17" ht="15">
      <c r="M1017" s="1417"/>
      <c r="N1017" s="1417"/>
      <c r="O1017" s="1560"/>
      <c r="P1017" s="1417"/>
      <c r="Q1017" s="1560"/>
    </row>
    <row r="1018" spans="13:17" ht="15">
      <c r="M1018" s="1417"/>
      <c r="N1018" s="1417"/>
      <c r="O1018" s="1560"/>
      <c r="P1018" s="1417"/>
      <c r="Q1018" s="1560"/>
    </row>
    <row r="1019" spans="13:17" ht="15">
      <c r="M1019" s="1417"/>
      <c r="N1019" s="1417"/>
      <c r="O1019" s="1560"/>
      <c r="P1019" s="1417"/>
      <c r="Q1019" s="1560"/>
    </row>
    <row r="1020" spans="13:17" ht="15">
      <c r="M1020" s="1417"/>
      <c r="N1020" s="1417"/>
      <c r="O1020" s="1560"/>
      <c r="P1020" s="1417"/>
      <c r="Q1020" s="1560"/>
    </row>
    <row r="1021" spans="13:17" ht="15">
      <c r="M1021" s="1417"/>
      <c r="N1021" s="1417"/>
      <c r="O1021" s="1560"/>
      <c r="P1021" s="1417"/>
      <c r="Q1021" s="1560"/>
    </row>
    <row r="1022" spans="13:17" ht="15">
      <c r="M1022" s="1417"/>
      <c r="N1022" s="1417"/>
      <c r="O1022" s="1560"/>
      <c r="P1022" s="1417"/>
      <c r="Q1022" s="1560"/>
    </row>
    <row r="1023" spans="13:17" ht="15">
      <c r="M1023" s="1417"/>
      <c r="N1023" s="1417"/>
      <c r="O1023" s="1560"/>
      <c r="P1023" s="1417"/>
      <c r="Q1023" s="1560"/>
    </row>
    <row r="1024" spans="13:17" ht="15">
      <c r="M1024" s="1417"/>
      <c r="N1024" s="1417"/>
      <c r="O1024" s="1560"/>
      <c r="P1024" s="1417"/>
      <c r="Q1024" s="1560"/>
    </row>
    <row r="1025" spans="13:17" ht="15">
      <c r="M1025" s="1417"/>
      <c r="N1025" s="1417"/>
      <c r="O1025" s="1560"/>
      <c r="P1025" s="1417"/>
      <c r="Q1025" s="1560"/>
    </row>
    <row r="1026" spans="13:17" ht="15">
      <c r="M1026" s="1417"/>
      <c r="N1026" s="1417"/>
      <c r="O1026" s="1560"/>
      <c r="P1026" s="1417"/>
      <c r="Q1026" s="1560"/>
    </row>
    <row r="1027" spans="13:17" ht="15">
      <c r="M1027" s="1417"/>
      <c r="N1027" s="1417"/>
      <c r="O1027" s="1560"/>
      <c r="P1027" s="1417"/>
      <c r="Q1027" s="1560"/>
    </row>
    <row r="1028" spans="13:17" ht="15">
      <c r="M1028" s="1417"/>
      <c r="N1028" s="1417"/>
      <c r="O1028" s="1560"/>
      <c r="P1028" s="1417"/>
      <c r="Q1028" s="1560"/>
    </row>
    <row r="1029" spans="13:17" ht="15">
      <c r="M1029" s="1417"/>
      <c r="N1029" s="1417"/>
      <c r="O1029" s="1560"/>
      <c r="P1029" s="1417"/>
      <c r="Q1029" s="1560"/>
    </row>
    <row r="1030" spans="13:17" ht="15">
      <c r="M1030" s="1417"/>
      <c r="N1030" s="1417"/>
      <c r="O1030" s="1560"/>
      <c r="P1030" s="1417"/>
      <c r="Q1030" s="1560"/>
    </row>
    <row r="1031" spans="13:17" ht="15">
      <c r="M1031" s="1417"/>
      <c r="N1031" s="1417"/>
      <c r="O1031" s="1560"/>
      <c r="P1031" s="1417"/>
      <c r="Q1031" s="1560"/>
    </row>
    <row r="1032" spans="13:17" ht="15">
      <c r="M1032" s="1417"/>
      <c r="N1032" s="1417"/>
      <c r="O1032" s="1560"/>
      <c r="P1032" s="1417"/>
      <c r="Q1032" s="1560"/>
    </row>
    <row r="1033" spans="13:17" ht="15">
      <c r="M1033" s="1417"/>
      <c r="N1033" s="1417"/>
      <c r="O1033" s="1560"/>
      <c r="P1033" s="1417"/>
      <c r="Q1033" s="1560"/>
    </row>
    <row r="1034" spans="13:17" ht="15">
      <c r="M1034" s="1417"/>
      <c r="N1034" s="1417"/>
      <c r="O1034" s="1560"/>
      <c r="P1034" s="1417"/>
      <c r="Q1034" s="1560"/>
    </row>
    <row r="1035" spans="13:17" ht="15">
      <c r="M1035" s="1417"/>
      <c r="N1035" s="1417"/>
      <c r="O1035" s="1560"/>
      <c r="P1035" s="1417"/>
      <c r="Q1035" s="1560"/>
    </row>
    <row r="1036" spans="13:17" ht="15">
      <c r="M1036" s="1417"/>
      <c r="N1036" s="1417"/>
      <c r="O1036" s="1560"/>
      <c r="P1036" s="1417"/>
      <c r="Q1036" s="1560"/>
    </row>
    <row r="1037" spans="13:17" ht="15">
      <c r="M1037" s="1417"/>
      <c r="N1037" s="1417"/>
      <c r="O1037" s="1560"/>
      <c r="P1037" s="1417"/>
      <c r="Q1037" s="1560"/>
    </row>
    <row r="1038" spans="13:17" ht="15">
      <c r="M1038" s="1417"/>
      <c r="N1038" s="1417"/>
      <c r="O1038" s="1560"/>
      <c r="P1038" s="1417"/>
      <c r="Q1038" s="1560"/>
    </row>
    <row r="1039" spans="13:17" ht="15">
      <c r="M1039" s="1417"/>
      <c r="N1039" s="1417"/>
      <c r="O1039" s="1560"/>
      <c r="P1039" s="1417"/>
      <c r="Q1039" s="1560"/>
    </row>
    <row r="1040" spans="13:17" ht="15">
      <c r="M1040" s="1417"/>
      <c r="N1040" s="1417"/>
      <c r="O1040" s="1560"/>
      <c r="P1040" s="1417"/>
      <c r="Q1040" s="1560"/>
    </row>
    <row r="1041" spans="13:17" ht="15">
      <c r="M1041" s="1417"/>
      <c r="N1041" s="1417"/>
      <c r="O1041" s="1560"/>
      <c r="P1041" s="1417"/>
      <c r="Q1041" s="1560"/>
    </row>
    <row r="1042" spans="13:17" ht="15">
      <c r="M1042" s="1417"/>
      <c r="N1042" s="1417"/>
      <c r="O1042" s="1560"/>
      <c r="P1042" s="1417"/>
      <c r="Q1042" s="1560"/>
    </row>
    <row r="1043" spans="13:17" ht="15">
      <c r="M1043" s="1417"/>
      <c r="N1043" s="1417"/>
      <c r="O1043" s="1560"/>
      <c r="P1043" s="1417"/>
      <c r="Q1043" s="1560"/>
    </row>
    <row r="1044" spans="13:17" ht="15">
      <c r="M1044" s="1417"/>
      <c r="N1044" s="1417"/>
      <c r="O1044" s="1560"/>
      <c r="P1044" s="1417"/>
      <c r="Q1044" s="1560"/>
    </row>
    <row r="1045" spans="13:17" ht="15">
      <c r="M1045" s="1417"/>
      <c r="N1045" s="1417"/>
      <c r="O1045" s="1560"/>
      <c r="P1045" s="1417"/>
      <c r="Q1045" s="1560"/>
    </row>
    <row r="1046" spans="13:17" ht="15">
      <c r="M1046" s="1417"/>
      <c r="N1046" s="1417"/>
      <c r="O1046" s="1560"/>
      <c r="P1046" s="1417"/>
      <c r="Q1046" s="1560"/>
    </row>
    <row r="1047" spans="13:17" ht="15">
      <c r="M1047" s="1417"/>
      <c r="N1047" s="1417"/>
      <c r="O1047" s="1560"/>
      <c r="P1047" s="1417"/>
      <c r="Q1047" s="1560"/>
    </row>
    <row r="1048" spans="13:17" ht="15">
      <c r="M1048" s="1417"/>
      <c r="N1048" s="1417"/>
      <c r="O1048" s="1560"/>
      <c r="P1048" s="1417"/>
      <c r="Q1048" s="1560"/>
    </row>
    <row r="1049" spans="13:17" ht="15">
      <c r="M1049" s="1417"/>
      <c r="N1049" s="1417"/>
      <c r="O1049" s="1560"/>
      <c r="P1049" s="1417"/>
      <c r="Q1049" s="1560"/>
    </row>
    <row r="1050" spans="13:17" ht="15">
      <c r="M1050" s="1417"/>
      <c r="N1050" s="1417"/>
      <c r="O1050" s="1560"/>
      <c r="P1050" s="1417"/>
      <c r="Q1050" s="1560"/>
    </row>
    <row r="1051" spans="13:17" ht="15">
      <c r="M1051" s="1417"/>
      <c r="N1051" s="1417"/>
      <c r="O1051" s="1560"/>
      <c r="P1051" s="1417"/>
      <c r="Q1051" s="1560"/>
    </row>
    <row r="1052" spans="13:17" ht="15">
      <c r="M1052" s="1417"/>
      <c r="N1052" s="1417"/>
      <c r="O1052" s="1560"/>
      <c r="P1052" s="1417"/>
      <c r="Q1052" s="1560"/>
    </row>
    <row r="1053" spans="13:17" ht="15">
      <c r="M1053" s="1417"/>
      <c r="N1053" s="1417"/>
      <c r="O1053" s="1560"/>
      <c r="P1053" s="1417"/>
      <c r="Q1053" s="1560"/>
    </row>
    <row r="1054" spans="13:17" ht="15">
      <c r="M1054" s="1417"/>
      <c r="N1054" s="1417"/>
      <c r="O1054" s="1560"/>
      <c r="P1054" s="1417"/>
      <c r="Q1054" s="1560"/>
    </row>
    <row r="1055" spans="13:17" ht="15">
      <c r="M1055" s="1417"/>
      <c r="N1055" s="1417"/>
      <c r="O1055" s="1560"/>
      <c r="P1055" s="1417"/>
      <c r="Q1055" s="1560"/>
    </row>
    <row r="1056" spans="13:17" ht="15">
      <c r="M1056" s="1417"/>
      <c r="N1056" s="1417"/>
      <c r="O1056" s="1560"/>
      <c r="P1056" s="1417"/>
      <c r="Q1056" s="1560"/>
    </row>
    <row r="1057" spans="13:17" ht="15">
      <c r="M1057" s="1417"/>
      <c r="N1057" s="1417"/>
      <c r="O1057" s="1560"/>
      <c r="P1057" s="1417"/>
      <c r="Q1057" s="1560"/>
    </row>
    <row r="1058" spans="13:17" ht="15">
      <c r="M1058" s="1417"/>
      <c r="N1058" s="1417"/>
      <c r="O1058" s="1560"/>
      <c r="P1058" s="1417"/>
      <c r="Q1058" s="1560"/>
    </row>
    <row r="1059" spans="13:17" ht="15">
      <c r="M1059" s="1417"/>
      <c r="N1059" s="1417"/>
      <c r="O1059" s="1560"/>
      <c r="P1059" s="1417"/>
      <c r="Q1059" s="1560"/>
    </row>
    <row r="1060" spans="13:17" ht="15">
      <c r="M1060" s="1417"/>
      <c r="N1060" s="1417"/>
      <c r="O1060" s="1560"/>
      <c r="P1060" s="1417"/>
      <c r="Q1060" s="1560"/>
    </row>
    <row r="1061" spans="13:17" ht="15">
      <c r="M1061" s="1417"/>
      <c r="N1061" s="1417"/>
      <c r="O1061" s="1560"/>
      <c r="P1061" s="1417"/>
      <c r="Q1061" s="1560"/>
    </row>
    <row r="1062" spans="13:17" ht="15">
      <c r="M1062" s="1417"/>
      <c r="N1062" s="1417"/>
      <c r="O1062" s="1560"/>
      <c r="P1062" s="1417"/>
      <c r="Q1062" s="1560"/>
    </row>
    <row r="1063" spans="13:17" ht="15">
      <c r="M1063" s="1417"/>
      <c r="N1063" s="1417"/>
      <c r="O1063" s="1560"/>
      <c r="P1063" s="1417"/>
      <c r="Q1063" s="1560"/>
    </row>
    <row r="1064" spans="13:17" ht="15">
      <c r="M1064" s="1417"/>
      <c r="N1064" s="1417"/>
      <c r="O1064" s="1560"/>
      <c r="P1064" s="1417"/>
      <c r="Q1064" s="1560"/>
    </row>
    <row r="1065" spans="13:17" ht="15">
      <c r="M1065" s="1417"/>
      <c r="N1065" s="1417"/>
      <c r="O1065" s="1560"/>
      <c r="P1065" s="1417"/>
      <c r="Q1065" s="1560"/>
    </row>
    <row r="1066" spans="13:17" ht="15">
      <c r="M1066" s="1417"/>
      <c r="N1066" s="1417"/>
      <c r="O1066" s="1560"/>
      <c r="P1066" s="1417"/>
      <c r="Q1066" s="1560"/>
    </row>
    <row r="1067" spans="13:17" ht="15">
      <c r="M1067" s="1417"/>
      <c r="N1067" s="1417"/>
      <c r="O1067" s="1560"/>
      <c r="P1067" s="1417"/>
      <c r="Q1067" s="1560"/>
    </row>
    <row r="1068" spans="13:17" ht="15">
      <c r="M1068" s="1417"/>
      <c r="N1068" s="1417"/>
      <c r="O1068" s="1560"/>
      <c r="P1068" s="1417"/>
      <c r="Q1068" s="1560"/>
    </row>
    <row r="1069" spans="13:17" ht="15">
      <c r="M1069" s="1417"/>
      <c r="N1069" s="1417"/>
      <c r="O1069" s="1560"/>
      <c r="P1069" s="1417"/>
      <c r="Q1069" s="1560"/>
    </row>
    <row r="1070" spans="13:17" ht="15">
      <c r="M1070" s="1417"/>
      <c r="N1070" s="1417"/>
      <c r="O1070" s="1560"/>
      <c r="P1070" s="1417"/>
      <c r="Q1070" s="1560"/>
    </row>
    <row r="1071" spans="13:17" ht="15">
      <c r="M1071" s="1417"/>
      <c r="N1071" s="1417"/>
      <c r="O1071" s="1560"/>
      <c r="P1071" s="1417"/>
      <c r="Q1071" s="1560"/>
    </row>
    <row r="1072" spans="13:17" ht="15">
      <c r="M1072" s="1417"/>
      <c r="N1072" s="1417"/>
      <c r="O1072" s="1560"/>
      <c r="P1072" s="1417"/>
      <c r="Q1072" s="1560"/>
    </row>
    <row r="1073" spans="13:17" ht="15">
      <c r="M1073" s="1417"/>
      <c r="N1073" s="1417"/>
      <c r="O1073" s="1560"/>
      <c r="P1073" s="1417"/>
      <c r="Q1073" s="1560"/>
    </row>
    <row r="1074" spans="13:17" ht="15">
      <c r="M1074" s="1417"/>
      <c r="N1074" s="1417"/>
      <c r="O1074" s="1560"/>
      <c r="P1074" s="1417"/>
      <c r="Q1074" s="1560"/>
    </row>
    <row r="1075" spans="13:17" ht="15">
      <c r="M1075" s="1417"/>
      <c r="N1075" s="1417"/>
      <c r="O1075" s="1560"/>
      <c r="P1075" s="1417"/>
      <c r="Q1075" s="1560"/>
    </row>
    <row r="1076" spans="13:17" ht="15">
      <c r="M1076" s="1417"/>
      <c r="N1076" s="1417"/>
      <c r="O1076" s="1560"/>
      <c r="P1076" s="1417"/>
      <c r="Q1076" s="1560"/>
    </row>
    <row r="1077" spans="13:17" ht="15">
      <c r="M1077" s="1417"/>
      <c r="N1077" s="1417"/>
      <c r="O1077" s="1560"/>
      <c r="P1077" s="1417"/>
      <c r="Q1077" s="1560"/>
    </row>
    <row r="1078" spans="13:17" ht="15">
      <c r="M1078" s="1417"/>
      <c r="N1078" s="1417"/>
      <c r="O1078" s="1560"/>
      <c r="P1078" s="1417"/>
      <c r="Q1078" s="1560"/>
    </row>
    <row r="1079" spans="13:17" ht="15">
      <c r="M1079" s="1417"/>
      <c r="N1079" s="1417"/>
      <c r="O1079" s="1560"/>
      <c r="P1079" s="1417"/>
      <c r="Q1079" s="1560"/>
    </row>
    <row r="1080" spans="13:17" ht="15">
      <c r="M1080" s="1417"/>
      <c r="N1080" s="1417"/>
      <c r="O1080" s="1560"/>
      <c r="P1080" s="1417"/>
      <c r="Q1080" s="1560"/>
    </row>
  </sheetData>
  <sheetProtection selectLockedCells="1" selectUnlockedCells="1"/>
  <mergeCells count="24">
    <mergeCell ref="A1:Q1"/>
    <mergeCell ref="A2:Q2"/>
    <mergeCell ref="B6:Q6"/>
    <mergeCell ref="A7:Q7"/>
    <mergeCell ref="A8:Q8"/>
    <mergeCell ref="A9:Q9"/>
    <mergeCell ref="A10:Q10"/>
    <mergeCell ref="B11:B13"/>
    <mergeCell ref="C11:C13"/>
    <mergeCell ref="D11:D13"/>
    <mergeCell ref="E11:E13"/>
    <mergeCell ref="F11:F13"/>
    <mergeCell ref="G11:K11"/>
    <mergeCell ref="L11:L13"/>
    <mergeCell ref="M11:Q11"/>
    <mergeCell ref="G12:G13"/>
    <mergeCell ref="H12:I12"/>
    <mergeCell ref="J12:K12"/>
    <mergeCell ref="M12:M13"/>
    <mergeCell ref="N12:O12"/>
    <mergeCell ref="P12:Q12"/>
    <mergeCell ref="A77:Q77"/>
    <mergeCell ref="A78:Q78"/>
    <mergeCell ref="A80:Q80"/>
  </mergeCells>
  <conditionalFormatting sqref="H16:Q75">
    <cfRule type="cellIs" priority="1" dxfId="0" operator="equal" stopIfTrue="1">
      <formula>0</formula>
    </cfRule>
  </conditionalFormatting>
  <printOptions/>
  <pageMargins left="0.39375" right="0.39375" top="0.2902777777777778" bottom="0.45972222222222225" header="0.5118055555555555" footer="0.2361111111111111"/>
  <pageSetup horizontalDpi="300" verticalDpi="300" orientation="landscape" paperSize="9" scale="80"/>
  <headerFooter alignWithMargins="0">
    <oddFooter>&amp;CСтраница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080" customWidth="1"/>
    <col min="2" max="2" width="71.00390625" style="1080" customWidth="1"/>
    <col min="3" max="3" width="14.125" style="1563" customWidth="1"/>
    <col min="4" max="4" width="1.12109375" style="1563" customWidth="1"/>
    <col min="5" max="5" width="11.75390625" style="1563" customWidth="1"/>
    <col min="6" max="6" width="7.875" style="1564" customWidth="1"/>
    <col min="7" max="7" width="0.74609375" style="1565" customWidth="1"/>
    <col min="8" max="8" width="8.25390625" style="1564" customWidth="1"/>
    <col min="9" max="9" width="8.375" style="1080" customWidth="1"/>
    <col min="10" max="10" width="10.875" style="1566" customWidth="1"/>
    <col min="11" max="11" width="1.12109375" style="1080" customWidth="1"/>
    <col min="12" max="12" width="8.75390625" style="1564" customWidth="1"/>
    <col min="13" max="13" width="7.625" style="1080" customWidth="1"/>
    <col min="14" max="14" width="8.75390625" style="1566" customWidth="1"/>
    <col min="15" max="16" width="9.125" style="772" customWidth="1"/>
    <col min="17" max="16384" width="9.125" style="1080" customWidth="1"/>
  </cols>
  <sheetData>
    <row r="1" spans="2:16" s="1166" customFormat="1" ht="24.75" customHeight="1">
      <c r="B1" s="1567" t="s">
        <v>1067</v>
      </c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7"/>
      <c r="O1" s="775"/>
      <c r="P1" s="775"/>
    </row>
    <row r="2" spans="2:16" s="1166" customFormat="1" ht="24.75" customHeight="1">
      <c r="B2" s="1567" t="s">
        <v>1068</v>
      </c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775"/>
      <c r="P2" s="775"/>
    </row>
    <row r="3" spans="2:14" ht="24.75" customHeight="1">
      <c r="B3" s="1568" t="s">
        <v>2190</v>
      </c>
      <c r="C3" s="1568"/>
      <c r="D3" s="1568"/>
      <c r="E3" s="1568"/>
      <c r="F3" s="1568"/>
      <c r="G3" s="1568"/>
      <c r="H3" s="1568"/>
      <c r="I3" s="1568"/>
      <c r="J3" s="1568"/>
      <c r="K3" s="1568"/>
      <c r="L3" s="1568"/>
      <c r="M3" s="1568"/>
      <c r="N3" s="1568"/>
    </row>
    <row r="4" spans="2:14" ht="18.75" customHeight="1">
      <c r="B4" s="1569" t="s">
        <v>2037</v>
      </c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</row>
    <row r="5" spans="2:14" ht="17.25" customHeight="1">
      <c r="B5" s="779" t="s">
        <v>1071</v>
      </c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</row>
    <row r="6" spans="1:14" ht="18.75" customHeight="1">
      <c r="A6" s="1570"/>
      <c r="B6" s="1571"/>
      <c r="C6" s="1571"/>
      <c r="D6" s="1571"/>
      <c r="E6" s="1571"/>
      <c r="F6" s="1571"/>
      <c r="G6" s="1571"/>
      <c r="H6" s="1571"/>
      <c r="I6" s="1571"/>
      <c r="J6" s="1572"/>
      <c r="K6" s="1572"/>
      <c r="L6" s="1572"/>
      <c r="M6" s="1572"/>
      <c r="N6" s="1572"/>
    </row>
    <row r="7" spans="1:14" ht="19.5" customHeight="1">
      <c r="A7" s="781" t="s">
        <v>1072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</row>
    <row r="8" spans="2:16" s="918" customFormat="1" ht="20.25" customHeight="1">
      <c r="B8" s="1573" t="s">
        <v>1984</v>
      </c>
      <c r="C8" s="1573"/>
      <c r="D8" s="1573"/>
      <c r="E8" s="1573"/>
      <c r="F8" s="1573"/>
      <c r="G8" s="1573"/>
      <c r="H8" s="1573"/>
      <c r="I8" s="1573"/>
      <c r="J8" s="1573"/>
      <c r="K8" s="1573"/>
      <c r="L8" s="1573"/>
      <c r="M8" s="1573"/>
      <c r="N8" s="1573"/>
      <c r="O8" s="784"/>
      <c r="P8" s="784"/>
    </row>
    <row r="9" spans="2:17" ht="24.75" customHeight="1">
      <c r="B9" s="1567" t="s">
        <v>2191</v>
      </c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74"/>
      <c r="P9" s="1574"/>
      <c r="Q9" s="1574"/>
    </row>
    <row r="10" spans="1:14" ht="12" customHeight="1">
      <c r="A10" s="1434"/>
      <c r="B10" s="1434"/>
      <c r="C10" s="1434"/>
      <c r="D10" s="1434"/>
      <c r="E10" s="1434"/>
      <c r="F10" s="1434"/>
      <c r="G10" s="1434"/>
      <c r="H10" s="1575"/>
      <c r="I10" s="1313"/>
      <c r="J10" s="1313"/>
      <c r="K10" s="1313"/>
      <c r="L10" s="1313"/>
      <c r="M10" s="1313"/>
      <c r="N10" s="1313"/>
    </row>
    <row r="11" spans="2:14" ht="30.75" customHeight="1">
      <c r="B11" s="1576" t="s">
        <v>254</v>
      </c>
      <c r="C11" s="1576"/>
      <c r="D11" s="1577"/>
      <c r="E11" s="1578" t="s">
        <v>1985</v>
      </c>
      <c r="F11" s="1579" t="s">
        <v>2039</v>
      </c>
      <c r="G11" s="1580"/>
      <c r="H11" s="1578" t="s">
        <v>1078</v>
      </c>
      <c r="I11" s="1581" t="s">
        <v>258</v>
      </c>
      <c r="J11" s="1582" t="s">
        <v>2192</v>
      </c>
      <c r="K11" s="1583"/>
      <c r="L11" s="1578" t="s">
        <v>1078</v>
      </c>
      <c r="M11" s="1185" t="s">
        <v>258</v>
      </c>
      <c r="N11" s="1582" t="s">
        <v>2193</v>
      </c>
    </row>
    <row r="12" spans="2:16" s="1584" customFormat="1" ht="18" customHeight="1">
      <c r="B12" s="1585">
        <v>1</v>
      </c>
      <c r="C12" s="1585"/>
      <c r="D12" s="1586"/>
      <c r="E12" s="1587">
        <v>2</v>
      </c>
      <c r="F12" s="1588">
        <v>3</v>
      </c>
      <c r="G12" s="1589"/>
      <c r="H12" s="1587">
        <v>4</v>
      </c>
      <c r="I12" s="1590">
        <v>5</v>
      </c>
      <c r="J12" s="1591">
        <v>6</v>
      </c>
      <c r="K12" s="1592"/>
      <c r="L12" s="1593">
        <v>7</v>
      </c>
      <c r="M12" s="1590">
        <v>8</v>
      </c>
      <c r="N12" s="1594">
        <v>9</v>
      </c>
      <c r="O12" s="1595"/>
      <c r="P12" s="1595"/>
    </row>
    <row r="13" spans="1:16" s="1584" customFormat="1" ht="15.75" customHeight="1">
      <c r="A13" s="1596" t="s">
        <v>2191</v>
      </c>
      <c r="B13" s="1596"/>
      <c r="C13" s="1596"/>
      <c r="D13" s="1596"/>
      <c r="E13" s="1596"/>
      <c r="F13" s="1596"/>
      <c r="G13" s="1596"/>
      <c r="H13" s="1596"/>
      <c r="I13" s="1597" t="s">
        <v>2040</v>
      </c>
      <c r="J13" s="1598"/>
      <c r="K13" s="1596"/>
      <c r="L13" s="1596"/>
      <c r="M13" s="1597" t="s">
        <v>2041</v>
      </c>
      <c r="N13" s="1598"/>
      <c r="O13" s="1595"/>
      <c r="P13" s="1595"/>
    </row>
    <row r="14" spans="1:28" s="1607" customFormat="1" ht="24.75" customHeight="1">
      <c r="A14" s="1313"/>
      <c r="B14" s="1599" t="s">
        <v>2194</v>
      </c>
      <c r="C14" s="1600" t="s">
        <v>1939</v>
      </c>
      <c r="D14" s="1601"/>
      <c r="E14" s="1602" t="s">
        <v>2195</v>
      </c>
      <c r="F14" s="1603" t="s">
        <v>2196</v>
      </c>
      <c r="G14" s="1205"/>
      <c r="H14" s="1182" t="s">
        <v>2197</v>
      </c>
      <c r="I14" s="1604">
        <v>2701</v>
      </c>
      <c r="J14" s="1605">
        <v>960</v>
      </c>
      <c r="K14" s="1181"/>
      <c r="L14" s="1182" t="s">
        <v>2198</v>
      </c>
      <c r="M14" s="1604">
        <v>2702</v>
      </c>
      <c r="N14" s="1605">
        <v>1800</v>
      </c>
      <c r="O14" s="1606"/>
      <c r="P14" s="1606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</row>
    <row r="15" spans="1:28" s="1616" customFormat="1" ht="30.75" customHeight="1">
      <c r="A15" s="1313"/>
      <c r="B15" s="1608" t="s">
        <v>2199</v>
      </c>
      <c r="C15" s="1609" t="s">
        <v>1939</v>
      </c>
      <c r="D15" s="1601"/>
      <c r="E15" s="1610" t="s">
        <v>2195</v>
      </c>
      <c r="F15" s="1611" t="s">
        <v>2196</v>
      </c>
      <c r="G15" s="1205"/>
      <c r="H15" s="1612" t="s">
        <v>2200</v>
      </c>
      <c r="I15" s="1613">
        <v>2703</v>
      </c>
      <c r="J15" s="1614">
        <v>720</v>
      </c>
      <c r="K15" s="1181"/>
      <c r="L15" s="1612" t="s">
        <v>2201</v>
      </c>
      <c r="M15" s="1615">
        <v>2704</v>
      </c>
      <c r="N15" s="1614">
        <v>1440</v>
      </c>
      <c r="O15" s="1606"/>
      <c r="P15" s="1606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</row>
    <row r="16" spans="2:16" s="1313" customFormat="1" ht="31.5" customHeight="1">
      <c r="B16" s="1617" t="s">
        <v>2202</v>
      </c>
      <c r="C16" s="1609" t="s">
        <v>1939</v>
      </c>
      <c r="D16" s="1601"/>
      <c r="E16" s="1610" t="s">
        <v>2195</v>
      </c>
      <c r="F16" s="1611" t="s">
        <v>2196</v>
      </c>
      <c r="G16" s="1205"/>
      <c r="H16" s="1612">
        <v>858</v>
      </c>
      <c r="I16" s="1613">
        <v>2751</v>
      </c>
      <c r="J16" s="1614">
        <v>300</v>
      </c>
      <c r="K16" s="1181"/>
      <c r="L16" s="1612">
        <v>859</v>
      </c>
      <c r="M16" s="1615">
        <v>2750</v>
      </c>
      <c r="N16" s="1614">
        <v>600</v>
      </c>
      <c r="O16" s="1606"/>
      <c r="P16" s="1606"/>
    </row>
    <row r="17" spans="2:28" s="1167" customFormat="1" ht="24.75" customHeight="1">
      <c r="B17" s="1617" t="s">
        <v>2203</v>
      </c>
      <c r="C17" s="1609" t="s">
        <v>1941</v>
      </c>
      <c r="E17" s="1610" t="s">
        <v>2204</v>
      </c>
      <c r="F17" s="1611" t="s">
        <v>2196</v>
      </c>
      <c r="G17" s="1205"/>
      <c r="H17" s="1612" t="s">
        <v>2205</v>
      </c>
      <c r="I17" s="1615">
        <v>2705</v>
      </c>
      <c r="J17" s="1614">
        <v>720</v>
      </c>
      <c r="K17" s="1181"/>
      <c r="L17" s="1612" t="s">
        <v>2206</v>
      </c>
      <c r="M17" s="1615">
        <v>2706</v>
      </c>
      <c r="N17" s="1614">
        <v>1440</v>
      </c>
      <c r="O17" s="1606"/>
      <c r="P17" s="1606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</row>
    <row r="18" spans="2:28" s="1167" customFormat="1" ht="33.75" customHeight="1">
      <c r="B18" s="1608" t="s">
        <v>2207</v>
      </c>
      <c r="C18" s="1609" t="s">
        <v>1939</v>
      </c>
      <c r="E18" s="1610" t="s">
        <v>2204</v>
      </c>
      <c r="F18" s="1611" t="s">
        <v>2196</v>
      </c>
      <c r="G18" s="1205"/>
      <c r="H18" s="1612" t="s">
        <v>2208</v>
      </c>
      <c r="I18" s="1615">
        <v>2707</v>
      </c>
      <c r="J18" s="1614">
        <v>1440</v>
      </c>
      <c r="K18" s="1181"/>
      <c r="L18" s="1612" t="s">
        <v>2209</v>
      </c>
      <c r="M18" s="1615">
        <v>2708</v>
      </c>
      <c r="N18" s="1614">
        <v>3000</v>
      </c>
      <c r="O18" s="1606"/>
      <c r="P18" s="1606"/>
      <c r="Q18" s="1313"/>
      <c r="R18" s="1313"/>
      <c r="S18" s="1313"/>
      <c r="T18" s="1313"/>
      <c r="U18" s="1313"/>
      <c r="V18" s="1313"/>
      <c r="W18" s="1313"/>
      <c r="X18" s="1313"/>
      <c r="Y18" s="1313"/>
      <c r="Z18" s="1313"/>
      <c r="AA18" s="1313"/>
      <c r="AB18" s="1313"/>
    </row>
    <row r="19" spans="2:28" s="1167" customFormat="1" ht="29.25" customHeight="1">
      <c r="B19" s="1617" t="s">
        <v>2210</v>
      </c>
      <c r="C19" s="1609" t="s">
        <v>1939</v>
      </c>
      <c r="E19" s="1610" t="s">
        <v>2211</v>
      </c>
      <c r="F19" s="1611" t="s">
        <v>2062</v>
      </c>
      <c r="G19" s="1205"/>
      <c r="H19" s="1612" t="s">
        <v>2212</v>
      </c>
      <c r="I19" s="1615">
        <v>2709</v>
      </c>
      <c r="J19" s="1614">
        <v>960</v>
      </c>
      <c r="K19" s="1181"/>
      <c r="L19" s="1612" t="s">
        <v>2213</v>
      </c>
      <c r="M19" s="1615">
        <v>2710</v>
      </c>
      <c r="N19" s="1614">
        <v>1800</v>
      </c>
      <c r="O19" s="1606"/>
      <c r="P19" s="1606"/>
      <c r="Q19" s="1313"/>
      <c r="R19" s="1313"/>
      <c r="S19" s="1313"/>
      <c r="T19" s="1313"/>
      <c r="U19" s="1313"/>
      <c r="V19" s="1313"/>
      <c r="W19" s="1313"/>
      <c r="X19" s="1313"/>
      <c r="Y19" s="1313"/>
      <c r="Z19" s="1313"/>
      <c r="AA19" s="1313"/>
      <c r="AB19" s="1313"/>
    </row>
    <row r="20" spans="2:28" s="1167" customFormat="1" ht="26.25" customHeight="1">
      <c r="B20" s="1617" t="s">
        <v>2214</v>
      </c>
      <c r="C20" s="1609" t="s">
        <v>1939</v>
      </c>
      <c r="E20" s="1610" t="s">
        <v>2211</v>
      </c>
      <c r="F20" s="1611" t="s">
        <v>2062</v>
      </c>
      <c r="G20" s="1205"/>
      <c r="H20" s="1612" t="s">
        <v>2215</v>
      </c>
      <c r="I20" s="1615">
        <v>2711</v>
      </c>
      <c r="J20" s="1614">
        <v>720</v>
      </c>
      <c r="K20" s="1181"/>
      <c r="L20" s="1612" t="s">
        <v>2216</v>
      </c>
      <c r="M20" s="1615">
        <v>2712</v>
      </c>
      <c r="N20" s="1614">
        <v>1440</v>
      </c>
      <c r="O20" s="1606"/>
      <c r="P20" s="1606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</row>
    <row r="21" spans="2:28" s="1167" customFormat="1" ht="21" customHeight="1">
      <c r="B21" s="1617" t="s">
        <v>2217</v>
      </c>
      <c r="C21" s="1609" t="s">
        <v>1939</v>
      </c>
      <c r="E21" s="1610" t="s">
        <v>2218</v>
      </c>
      <c r="F21" s="1611" t="s">
        <v>2062</v>
      </c>
      <c r="G21" s="1205"/>
      <c r="H21" s="1612" t="s">
        <v>2219</v>
      </c>
      <c r="I21" s="1615">
        <v>2713</v>
      </c>
      <c r="J21" s="1614">
        <v>960</v>
      </c>
      <c r="K21" s="1181"/>
      <c r="L21" s="1612" t="s">
        <v>2220</v>
      </c>
      <c r="M21" s="1615">
        <v>2714</v>
      </c>
      <c r="N21" s="1614">
        <v>1800</v>
      </c>
      <c r="O21" s="1606"/>
      <c r="P21" s="1606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</row>
    <row r="22" spans="2:16" s="1167" customFormat="1" ht="21.75" customHeight="1">
      <c r="B22" s="1617" t="s">
        <v>2221</v>
      </c>
      <c r="C22" s="1609" t="s">
        <v>1939</v>
      </c>
      <c r="E22" s="1610" t="s">
        <v>2218</v>
      </c>
      <c r="F22" s="1611" t="s">
        <v>2062</v>
      </c>
      <c r="G22" s="1205"/>
      <c r="H22" s="1612" t="s">
        <v>2222</v>
      </c>
      <c r="I22" s="1615">
        <v>2715</v>
      </c>
      <c r="J22" s="1614">
        <v>720</v>
      </c>
      <c r="K22" s="1181"/>
      <c r="L22" s="1612" t="s">
        <v>2223</v>
      </c>
      <c r="M22" s="1615">
        <v>2716</v>
      </c>
      <c r="N22" s="1614">
        <v>1440</v>
      </c>
      <c r="O22" s="977"/>
      <c r="P22" s="977"/>
    </row>
    <row r="23" spans="2:16" s="1167" customFormat="1" ht="24.75" customHeight="1">
      <c r="B23" s="1617" t="s">
        <v>2224</v>
      </c>
      <c r="C23" s="1609" t="s">
        <v>1939</v>
      </c>
      <c r="E23" s="1610" t="s">
        <v>2225</v>
      </c>
      <c r="F23" s="1611" t="s">
        <v>2196</v>
      </c>
      <c r="G23" s="1205"/>
      <c r="H23" s="1612" t="s">
        <v>2226</v>
      </c>
      <c r="I23" s="1615">
        <v>2717</v>
      </c>
      <c r="J23" s="1614">
        <v>960</v>
      </c>
      <c r="K23" s="1181"/>
      <c r="L23" s="1612" t="s">
        <v>2227</v>
      </c>
      <c r="M23" s="1615">
        <v>2718</v>
      </c>
      <c r="N23" s="1614">
        <v>1800</v>
      </c>
      <c r="O23" s="977"/>
      <c r="P23" s="977"/>
    </row>
    <row r="24" spans="2:16" s="1167" customFormat="1" ht="24.75" customHeight="1">
      <c r="B24" s="1617" t="s">
        <v>2228</v>
      </c>
      <c r="C24" s="1609" t="s">
        <v>1939</v>
      </c>
      <c r="E24" s="1610" t="s">
        <v>2225</v>
      </c>
      <c r="F24" s="1611" t="s">
        <v>2196</v>
      </c>
      <c r="G24" s="1205"/>
      <c r="H24" s="1612" t="s">
        <v>2229</v>
      </c>
      <c r="I24" s="1615">
        <v>2719</v>
      </c>
      <c r="J24" s="1614">
        <v>720</v>
      </c>
      <c r="K24" s="1181"/>
      <c r="L24" s="1618" t="s">
        <v>2230</v>
      </c>
      <c r="M24" s="1619">
        <v>2720</v>
      </c>
      <c r="N24" s="1620">
        <v>1440</v>
      </c>
      <c r="O24" s="977"/>
      <c r="P24" s="977"/>
    </row>
    <row r="25" spans="2:16" s="1167" customFormat="1" ht="24.75" customHeight="1">
      <c r="B25" s="1621" t="s">
        <v>2231</v>
      </c>
      <c r="C25" s="1609" t="s">
        <v>1939</v>
      </c>
      <c r="E25" s="1610" t="s">
        <v>2225</v>
      </c>
      <c r="F25" s="1509" t="s">
        <v>2196</v>
      </c>
      <c r="G25" s="1205"/>
      <c r="H25" s="1612" t="s">
        <v>2232</v>
      </c>
      <c r="I25" s="1615">
        <v>2721</v>
      </c>
      <c r="J25" s="1614">
        <v>720</v>
      </c>
      <c r="K25" s="1181"/>
      <c r="L25" s="1618" t="s">
        <v>2233</v>
      </c>
      <c r="M25" s="1619">
        <v>2722</v>
      </c>
      <c r="N25" s="1620">
        <v>1440</v>
      </c>
      <c r="O25" s="977"/>
      <c r="P25" s="977"/>
    </row>
    <row r="26" spans="2:16" s="1167" customFormat="1" ht="30.75" customHeight="1">
      <c r="B26" s="1622" t="s">
        <v>2234</v>
      </c>
      <c r="C26" s="1609" t="s">
        <v>1939</v>
      </c>
      <c r="E26" s="1610" t="s">
        <v>2235</v>
      </c>
      <c r="F26" s="1509" t="s">
        <v>2196</v>
      </c>
      <c r="G26" s="1205"/>
      <c r="H26" s="1612">
        <v>997</v>
      </c>
      <c r="I26" s="1615">
        <v>2753</v>
      </c>
      <c r="J26" s="1614">
        <v>250</v>
      </c>
      <c r="K26" s="1181"/>
      <c r="L26" s="1618">
        <v>998</v>
      </c>
      <c r="M26" s="1619">
        <v>2752</v>
      </c>
      <c r="N26" s="1620">
        <v>500</v>
      </c>
      <c r="O26" s="977"/>
      <c r="P26" s="977"/>
    </row>
    <row r="27" spans="2:16" s="1167" customFormat="1" ht="30.75" customHeight="1">
      <c r="B27" s="1608" t="s">
        <v>2236</v>
      </c>
      <c r="C27" s="1609" t="s">
        <v>1939</v>
      </c>
      <c r="E27" s="1610" t="s">
        <v>2204</v>
      </c>
      <c r="F27" s="1509" t="s">
        <v>2196</v>
      </c>
      <c r="G27" s="1205"/>
      <c r="H27" s="1612">
        <v>962</v>
      </c>
      <c r="I27" s="1615">
        <v>2755</v>
      </c>
      <c r="J27" s="1614">
        <v>300</v>
      </c>
      <c r="K27" s="1181"/>
      <c r="L27" s="1618">
        <v>965</v>
      </c>
      <c r="M27" s="1619">
        <v>2754</v>
      </c>
      <c r="N27" s="1620">
        <v>600</v>
      </c>
      <c r="O27" s="977"/>
      <c r="P27" s="977"/>
    </row>
    <row r="28" spans="2:16" s="1167" customFormat="1" ht="30.75" customHeight="1">
      <c r="B28" s="1608" t="s">
        <v>2237</v>
      </c>
      <c r="C28" s="1609" t="s">
        <v>1939</v>
      </c>
      <c r="E28" s="1610" t="s">
        <v>2204</v>
      </c>
      <c r="F28" s="1509" t="s">
        <v>2196</v>
      </c>
      <c r="G28" s="1205"/>
      <c r="H28" s="1612">
        <v>919</v>
      </c>
      <c r="I28" s="1615">
        <v>2758</v>
      </c>
      <c r="J28" s="1614">
        <v>500</v>
      </c>
      <c r="K28" s="1181"/>
      <c r="L28" s="1618">
        <v>974</v>
      </c>
      <c r="M28" s="1619">
        <v>2756</v>
      </c>
      <c r="N28" s="1620">
        <v>1000</v>
      </c>
      <c r="O28" s="977"/>
      <c r="P28" s="977"/>
    </row>
    <row r="29" spans="2:16" s="1167" customFormat="1" ht="24.75" customHeight="1">
      <c r="B29" s="1623" t="s">
        <v>2238</v>
      </c>
      <c r="C29" s="1609" t="s">
        <v>1939</v>
      </c>
      <c r="E29" s="1610" t="s">
        <v>2225</v>
      </c>
      <c r="F29" s="1509" t="s">
        <v>2196</v>
      </c>
      <c r="G29" s="1205"/>
      <c r="H29" s="1612" t="s">
        <v>2239</v>
      </c>
      <c r="I29" s="1615">
        <v>2723</v>
      </c>
      <c r="J29" s="1614">
        <v>960</v>
      </c>
      <c r="K29" s="1181"/>
      <c r="L29" s="1618" t="s">
        <v>2240</v>
      </c>
      <c r="M29" s="1619">
        <v>2724</v>
      </c>
      <c r="N29" s="1620">
        <v>1800</v>
      </c>
      <c r="O29" s="977"/>
      <c r="P29" s="977"/>
    </row>
    <row r="30" spans="2:16" s="1167" customFormat="1" ht="24.75" customHeight="1">
      <c r="B30" s="1617" t="s">
        <v>2241</v>
      </c>
      <c r="C30" s="1609" t="s">
        <v>1939</v>
      </c>
      <c r="E30" s="1610" t="s">
        <v>2242</v>
      </c>
      <c r="F30" s="1611" t="s">
        <v>2196</v>
      </c>
      <c r="G30" s="1205"/>
      <c r="H30" s="1612" t="s">
        <v>2243</v>
      </c>
      <c r="I30" s="1615">
        <v>2725</v>
      </c>
      <c r="J30" s="1614">
        <v>600</v>
      </c>
      <c r="K30" s="1181"/>
      <c r="L30" s="1612" t="s">
        <v>2244</v>
      </c>
      <c r="M30" s="1615">
        <v>2726</v>
      </c>
      <c r="N30" s="1614">
        <v>1200</v>
      </c>
      <c r="O30" s="977"/>
      <c r="P30" s="977"/>
    </row>
    <row r="31" spans="2:16" s="1167" customFormat="1" ht="24.75" customHeight="1">
      <c r="B31" s="1617" t="s">
        <v>2245</v>
      </c>
      <c r="C31" s="1609" t="s">
        <v>1939</v>
      </c>
      <c r="E31" s="1610" t="s">
        <v>2242</v>
      </c>
      <c r="F31" s="1611" t="s">
        <v>2196</v>
      </c>
      <c r="G31" s="1205"/>
      <c r="H31" s="1612" t="s">
        <v>2246</v>
      </c>
      <c r="I31" s="1615">
        <v>2727</v>
      </c>
      <c r="J31" s="1614">
        <v>1200</v>
      </c>
      <c r="K31" s="1181"/>
      <c r="L31" s="1624" t="s">
        <v>2247</v>
      </c>
      <c r="M31" s="1625">
        <v>2728</v>
      </c>
      <c r="N31" s="1626">
        <v>2400</v>
      </c>
      <c r="O31" s="977"/>
      <c r="P31" s="977"/>
    </row>
    <row r="32" spans="2:16" s="1167" customFormat="1" ht="24.75" customHeight="1">
      <c r="B32" s="1617" t="s">
        <v>2248</v>
      </c>
      <c r="C32" s="1609" t="s">
        <v>1939</v>
      </c>
      <c r="E32" s="1610" t="s">
        <v>2249</v>
      </c>
      <c r="F32" s="1611" t="s">
        <v>2196</v>
      </c>
      <c r="G32" s="1205"/>
      <c r="H32" s="1612">
        <v>988</v>
      </c>
      <c r="I32" s="1615">
        <v>2744</v>
      </c>
      <c r="J32" s="1614">
        <v>1200</v>
      </c>
      <c r="K32" s="1181"/>
      <c r="L32" s="1612">
        <v>989</v>
      </c>
      <c r="M32" s="1615">
        <v>2745</v>
      </c>
      <c r="N32" s="1614">
        <v>2400</v>
      </c>
      <c r="O32" s="977"/>
      <c r="P32" s="977"/>
    </row>
    <row r="33" spans="2:16" s="1167" customFormat="1" ht="24.75" customHeight="1">
      <c r="B33" s="1627" t="s">
        <v>2250</v>
      </c>
      <c r="C33" s="1627"/>
      <c r="E33" s="1628" t="s">
        <v>2251</v>
      </c>
      <c r="F33" s="1629" t="s">
        <v>2196</v>
      </c>
      <c r="G33" s="1205"/>
      <c r="H33" s="1630" t="s">
        <v>2252</v>
      </c>
      <c r="I33" s="1631" t="s">
        <v>2252</v>
      </c>
      <c r="J33" s="1632" t="s">
        <v>2252</v>
      </c>
      <c r="K33" s="1181"/>
      <c r="L33" s="1633">
        <v>853</v>
      </c>
      <c r="M33" s="1634">
        <v>2760</v>
      </c>
      <c r="N33" s="1635">
        <v>1600</v>
      </c>
      <c r="O33" s="977"/>
      <c r="P33" s="977"/>
    </row>
    <row r="34" spans="2:16" s="1167" customFormat="1" ht="24.75" customHeight="1">
      <c r="B34" s="1617" t="s">
        <v>2253</v>
      </c>
      <c r="C34" s="1609" t="s">
        <v>1941</v>
      </c>
      <c r="E34" s="1610" t="s">
        <v>2249</v>
      </c>
      <c r="F34" s="1611" t="s">
        <v>2196</v>
      </c>
      <c r="G34" s="1205"/>
      <c r="H34" s="1612">
        <v>957</v>
      </c>
      <c r="I34" s="1615">
        <v>2746</v>
      </c>
      <c r="J34" s="1614">
        <v>4500</v>
      </c>
      <c r="K34" s="1181"/>
      <c r="L34" s="1403"/>
      <c r="M34" s="1181"/>
      <c r="N34" s="1636"/>
      <c r="O34" s="977"/>
      <c r="P34" s="977"/>
    </row>
    <row r="35" spans="2:16" s="1167" customFormat="1" ht="24.75" customHeight="1">
      <c r="B35" s="1617" t="s">
        <v>2254</v>
      </c>
      <c r="C35" s="1609" t="s">
        <v>1939</v>
      </c>
      <c r="E35" s="1610" t="s">
        <v>2242</v>
      </c>
      <c r="F35" s="1611" t="s">
        <v>2196</v>
      </c>
      <c r="G35" s="1205"/>
      <c r="H35" s="1612" t="s">
        <v>2255</v>
      </c>
      <c r="I35" s="1615">
        <v>2729</v>
      </c>
      <c r="J35" s="1614">
        <v>2100</v>
      </c>
      <c r="K35" s="1181"/>
      <c r="L35" s="1403"/>
      <c r="M35" s="1181"/>
      <c r="N35" s="1636"/>
      <c r="O35" s="977"/>
      <c r="P35" s="977"/>
    </row>
    <row r="36" spans="2:16" s="1167" customFormat="1" ht="24.75" customHeight="1">
      <c r="B36" s="1637" t="s">
        <v>2256</v>
      </c>
      <c r="C36" s="1637"/>
      <c r="D36" s="1313"/>
      <c r="E36" s="1610" t="s">
        <v>2242</v>
      </c>
      <c r="F36" s="1611" t="s">
        <v>2196</v>
      </c>
      <c r="G36" s="1205"/>
      <c r="H36" s="1612">
        <v>868</v>
      </c>
      <c r="I36" s="1615">
        <v>2731</v>
      </c>
      <c r="J36" s="1614">
        <v>1200</v>
      </c>
      <c r="K36" s="1638"/>
      <c r="L36" s="1638"/>
      <c r="M36" s="1181"/>
      <c r="N36" s="1636"/>
      <c r="O36" s="977"/>
      <c r="P36" s="977"/>
    </row>
    <row r="37" spans="2:16" s="1167" customFormat="1" ht="24.75" customHeight="1">
      <c r="B37" s="1637" t="s">
        <v>2257</v>
      </c>
      <c r="C37" s="1637"/>
      <c r="D37" s="1313"/>
      <c r="E37" s="1610" t="s">
        <v>2103</v>
      </c>
      <c r="F37" s="1611" t="s">
        <v>2069</v>
      </c>
      <c r="G37" s="1205"/>
      <c r="H37" s="1612">
        <v>857</v>
      </c>
      <c r="I37" s="1615">
        <v>2733</v>
      </c>
      <c r="J37" s="1614">
        <v>6600</v>
      </c>
      <c r="K37" s="1181"/>
      <c r="L37" s="1403"/>
      <c r="M37" s="1639"/>
      <c r="N37" s="1636"/>
      <c r="O37" s="977"/>
      <c r="P37" s="977"/>
    </row>
    <row r="38" spans="2:16" s="1167" customFormat="1" ht="24.75" customHeight="1">
      <c r="B38" s="1640" t="s">
        <v>2258</v>
      </c>
      <c r="C38" s="1640"/>
      <c r="E38" s="1641" t="s">
        <v>2259</v>
      </c>
      <c r="F38" s="1642" t="s">
        <v>2069</v>
      </c>
      <c r="G38" s="1205"/>
      <c r="H38" s="1624" t="s">
        <v>2260</v>
      </c>
      <c r="I38" s="1625">
        <v>2735</v>
      </c>
      <c r="J38" s="1643">
        <v>2400</v>
      </c>
      <c r="K38" s="1638"/>
      <c r="L38" s="1403"/>
      <c r="M38" s="1181"/>
      <c r="N38" s="1636"/>
      <c r="O38" s="977"/>
      <c r="P38" s="977"/>
    </row>
    <row r="39" spans="2:16" s="1313" customFormat="1" ht="17.25" customHeight="1">
      <c r="B39" s="1248"/>
      <c r="C39" s="1248"/>
      <c r="E39" s="1644"/>
      <c r="F39" s="1645"/>
      <c r="G39" s="1205"/>
      <c r="H39" s="1646"/>
      <c r="I39" s="1597" t="s">
        <v>2261</v>
      </c>
      <c r="J39" s="1647"/>
      <c r="K39" s="1638"/>
      <c r="L39" s="1648"/>
      <c r="M39" s="1649" t="s">
        <v>2262</v>
      </c>
      <c r="N39" s="1650"/>
      <c r="O39" s="1606"/>
      <c r="P39" s="1606"/>
    </row>
    <row r="40" spans="2:16" s="1313" customFormat="1" ht="24.75" customHeight="1">
      <c r="B40" s="1651" t="s">
        <v>2263</v>
      </c>
      <c r="C40" s="1652" t="s">
        <v>1939</v>
      </c>
      <c r="D40" s="1653"/>
      <c r="E40" s="1654" t="s">
        <v>2142</v>
      </c>
      <c r="F40" s="1655" t="s">
        <v>2051</v>
      </c>
      <c r="G40" s="1656"/>
      <c r="H40" s="1657">
        <v>844</v>
      </c>
      <c r="I40" s="1658">
        <v>2737</v>
      </c>
      <c r="J40" s="1605">
        <f>4000+800</f>
        <v>4800</v>
      </c>
      <c r="K40" s="1659"/>
      <c r="L40" s="1657">
        <v>846</v>
      </c>
      <c r="M40" s="1658">
        <v>2739</v>
      </c>
      <c r="N40" s="1605">
        <v>9600</v>
      </c>
      <c r="O40" s="1606"/>
      <c r="P40" s="1606"/>
    </row>
    <row r="41" spans="2:16" s="1313" customFormat="1" ht="24.75" customHeight="1">
      <c r="B41" s="1660" t="s">
        <v>2263</v>
      </c>
      <c r="C41" s="1661" t="s">
        <v>1941</v>
      </c>
      <c r="D41" s="1662"/>
      <c r="E41" s="1663" t="s">
        <v>2142</v>
      </c>
      <c r="F41" s="1664" t="s">
        <v>2051</v>
      </c>
      <c r="G41" s="1656"/>
      <c r="H41" s="1665">
        <v>848</v>
      </c>
      <c r="I41" s="1666">
        <v>2738</v>
      </c>
      <c r="J41" s="1643">
        <f>5600+1120</f>
        <v>6720</v>
      </c>
      <c r="K41" s="1659"/>
      <c r="L41" s="1665">
        <v>850</v>
      </c>
      <c r="M41" s="1666">
        <v>2740</v>
      </c>
      <c r="N41" s="1643">
        <v>13440</v>
      </c>
      <c r="O41" s="1606"/>
      <c r="P41" s="1606"/>
    </row>
    <row r="42" spans="2:16" s="1313" customFormat="1" ht="9" customHeight="1">
      <c r="B42" s="1157"/>
      <c r="C42" s="1667"/>
      <c r="D42" s="1667"/>
      <c r="E42" s="1667"/>
      <c r="F42" s="1403"/>
      <c r="G42" s="1403"/>
      <c r="H42" s="1403"/>
      <c r="I42" s="1181"/>
      <c r="J42" s="1668"/>
      <c r="K42" s="1669"/>
      <c r="L42" s="1638"/>
      <c r="M42" s="1181"/>
      <c r="N42" s="1668"/>
      <c r="O42" s="1606"/>
      <c r="P42" s="1606"/>
    </row>
    <row r="43" spans="1:16" s="1601" customFormat="1" ht="19.5" customHeight="1">
      <c r="A43" s="1670" t="s">
        <v>2264</v>
      </c>
      <c r="B43" s="1670"/>
      <c r="C43" s="1670"/>
      <c r="D43" s="1670"/>
      <c r="E43" s="1670"/>
      <c r="F43" s="1670"/>
      <c r="G43" s="1670"/>
      <c r="H43" s="1670"/>
      <c r="I43" s="1670"/>
      <c r="J43" s="1671"/>
      <c r="K43" s="1670"/>
      <c r="L43" s="1670"/>
      <c r="M43" s="1670"/>
      <c r="N43" s="1671"/>
      <c r="O43" s="1672"/>
      <c r="P43" s="1672"/>
    </row>
    <row r="44" spans="2:16" s="1313" customFormat="1" ht="28.5" customHeight="1">
      <c r="B44" s="1673" t="s">
        <v>254</v>
      </c>
      <c r="C44" s="1673"/>
      <c r="D44" s="1580"/>
      <c r="E44" s="1674" t="s">
        <v>1079</v>
      </c>
      <c r="F44" s="1675" t="s">
        <v>2265</v>
      </c>
      <c r="G44" s="1580"/>
      <c r="H44" s="1674" t="s">
        <v>1078</v>
      </c>
      <c r="I44" s="1676" t="s">
        <v>258</v>
      </c>
      <c r="J44" s="1677" t="s">
        <v>2193</v>
      </c>
      <c r="K44" s="1403"/>
      <c r="L44" s="1403"/>
      <c r="M44" s="1403"/>
      <c r="N44" s="1678"/>
      <c r="O44" s="1606"/>
      <c r="P44" s="1606"/>
    </row>
    <row r="45" spans="2:16" s="1313" customFormat="1" ht="6" customHeight="1">
      <c r="B45" s="1679"/>
      <c r="C45" s="1679"/>
      <c r="D45" s="1679"/>
      <c r="E45" s="1679"/>
      <c r="F45" s="1679"/>
      <c r="G45" s="1679"/>
      <c r="H45" s="1679"/>
      <c r="I45" s="1680"/>
      <c r="J45" s="1681"/>
      <c r="K45" s="1680"/>
      <c r="L45" s="1680"/>
      <c r="M45" s="1680"/>
      <c r="N45" s="1681"/>
      <c r="O45" s="1606"/>
      <c r="P45" s="1606"/>
    </row>
    <row r="46" spans="2:16" s="1167" customFormat="1" ht="21" customHeight="1">
      <c r="B46" s="1682" t="s">
        <v>2266</v>
      </c>
      <c r="C46" s="1682"/>
      <c r="D46" s="1313"/>
      <c r="E46" s="1602" t="s">
        <v>2142</v>
      </c>
      <c r="F46" s="1603" t="s">
        <v>2051</v>
      </c>
      <c r="G46" s="1205"/>
      <c r="H46" s="1182">
        <v>856</v>
      </c>
      <c r="I46" s="1604">
        <v>2742</v>
      </c>
      <c r="J46" s="1683">
        <v>8000</v>
      </c>
      <c r="K46" s="1638"/>
      <c r="L46" s="1684"/>
      <c r="M46" s="1685"/>
      <c r="N46" s="1636"/>
      <c r="O46" s="977"/>
      <c r="P46" s="977"/>
    </row>
    <row r="47" spans="2:16" s="1167" customFormat="1" ht="32.25" customHeight="1">
      <c r="B47" s="1686" t="s">
        <v>2267</v>
      </c>
      <c r="C47" s="1661" t="s">
        <v>1939</v>
      </c>
      <c r="D47" s="1313"/>
      <c r="E47" s="1641" t="s">
        <v>1326</v>
      </c>
      <c r="F47" s="1642" t="s">
        <v>2062</v>
      </c>
      <c r="G47" s="1205"/>
      <c r="H47" s="1687" t="s">
        <v>2268</v>
      </c>
      <c r="I47" s="1688">
        <v>2743</v>
      </c>
      <c r="J47" s="1643">
        <v>3000</v>
      </c>
      <c r="K47" s="1638"/>
      <c r="L47" s="1684"/>
      <c r="M47" s="1685"/>
      <c r="N47" s="1636"/>
      <c r="O47" s="977"/>
      <c r="P47" s="977"/>
    </row>
    <row r="48" spans="2:16" s="1167" customFormat="1" ht="24.75" customHeight="1">
      <c r="B48" s="1157"/>
      <c r="C48" s="1689"/>
      <c r="D48" s="1313"/>
      <c r="E48" s="1205"/>
      <c r="F48" s="1205"/>
      <c r="G48" s="1205"/>
      <c r="H48" s="1403"/>
      <c r="I48" s="1181"/>
      <c r="J48" s="1636"/>
      <c r="K48" s="1638"/>
      <c r="L48" s="1638"/>
      <c r="M48" s="1638"/>
      <c r="N48" s="1636"/>
      <c r="O48" s="977"/>
      <c r="P48" s="977"/>
    </row>
    <row r="49" spans="1:16" s="1167" customFormat="1" ht="39" customHeight="1">
      <c r="A49" s="1159" t="s">
        <v>1982</v>
      </c>
      <c r="B49" s="1159"/>
      <c r="C49" s="1159"/>
      <c r="D49" s="1159"/>
      <c r="E49" s="1159"/>
      <c r="F49" s="1159"/>
      <c r="G49" s="1159"/>
      <c r="H49" s="1159"/>
      <c r="I49" s="1159"/>
      <c r="J49" s="1159"/>
      <c r="K49" s="1159"/>
      <c r="L49" s="1159"/>
      <c r="M49" s="1159"/>
      <c r="N49" s="1159"/>
      <c r="O49" s="977"/>
      <c r="P49" s="977"/>
    </row>
    <row r="50" spans="2:16" s="1167" customFormat="1" ht="24.75" customHeight="1">
      <c r="B50" s="1690"/>
      <c r="C50" s="1690"/>
      <c r="D50" s="1690"/>
      <c r="E50" s="1690"/>
      <c r="F50" s="1690"/>
      <c r="G50" s="1690"/>
      <c r="H50" s="1690"/>
      <c r="I50" s="1690"/>
      <c r="J50" s="1691"/>
      <c r="K50" s="1690"/>
      <c r="L50" s="1690"/>
      <c r="M50" s="1690"/>
      <c r="N50" s="1691"/>
      <c r="O50" s="977"/>
      <c r="P50" s="977"/>
    </row>
  </sheetData>
  <sheetProtection selectLockedCells="1" selectUnlockedCells="1"/>
  <mergeCells count="20">
    <mergeCell ref="B1:N1"/>
    <mergeCell ref="B2:N2"/>
    <mergeCell ref="B3:N3"/>
    <mergeCell ref="B4:N4"/>
    <mergeCell ref="B5:N5"/>
    <mergeCell ref="A7:N7"/>
    <mergeCell ref="B8:N8"/>
    <mergeCell ref="B9:N9"/>
    <mergeCell ref="O9:Q9"/>
    <mergeCell ref="A10:G10"/>
    <mergeCell ref="B11:C11"/>
    <mergeCell ref="B12:C12"/>
    <mergeCell ref="B33:C33"/>
    <mergeCell ref="B36:C36"/>
    <mergeCell ref="B37:C37"/>
    <mergeCell ref="B38:C38"/>
    <mergeCell ref="B44:C44"/>
    <mergeCell ref="B45:C45"/>
    <mergeCell ref="B46:C46"/>
    <mergeCell ref="A49:N49"/>
  </mergeCells>
  <printOptions/>
  <pageMargins left="0.5097222222222222" right="0.31527777777777777" top="0.31527777777777777" bottom="0.27569444444444446" header="0.5118055555555555" footer="0.15763888888888888"/>
  <pageSetup fitToHeight="1" fitToWidth="1" horizontalDpi="300" verticalDpi="300" orientation="portrait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O1123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1420" customWidth="1"/>
    <col min="2" max="2" width="54.375" style="1418" customWidth="1"/>
    <col min="3" max="3" width="19.375" style="1418" customWidth="1"/>
    <col min="4" max="4" width="14.00390625" style="1692" customWidth="1"/>
    <col min="5" max="5" width="9.375" style="1692" customWidth="1"/>
    <col min="6" max="6" width="9.25390625" style="1693" customWidth="1"/>
    <col min="7" max="7" width="11.125" style="1694" customWidth="1"/>
    <col min="8" max="13" width="15.125" style="1436" customWidth="1"/>
    <col min="14" max="16384" width="15.125" style="1420" customWidth="1"/>
  </cols>
  <sheetData>
    <row r="1" spans="1:13" s="1424" customFormat="1" ht="15.75" customHeight="1">
      <c r="A1" s="1695" t="s">
        <v>1067</v>
      </c>
      <c r="B1" s="1695"/>
      <c r="C1" s="1695"/>
      <c r="D1" s="1695"/>
      <c r="E1" s="1695"/>
      <c r="F1" s="1695"/>
      <c r="G1" s="1695"/>
      <c r="H1" s="1696"/>
      <c r="I1" s="1696"/>
      <c r="J1" s="1696"/>
      <c r="K1" s="1696"/>
      <c r="L1" s="1696"/>
      <c r="M1" s="1696"/>
    </row>
    <row r="2" spans="1:13" s="1424" customFormat="1" ht="15.75" customHeight="1">
      <c r="A2" s="1695" t="s">
        <v>1068</v>
      </c>
      <c r="B2" s="1695"/>
      <c r="C2" s="1695"/>
      <c r="D2" s="1695"/>
      <c r="E2" s="1695"/>
      <c r="F2" s="1695"/>
      <c r="G2" s="1695"/>
      <c r="H2" s="1696"/>
      <c r="I2" s="1696"/>
      <c r="J2" s="1696"/>
      <c r="K2" s="1696"/>
      <c r="L2" s="1696"/>
      <c r="M2" s="1696"/>
    </row>
    <row r="3" spans="2:9" ht="15" customHeight="1">
      <c r="B3" s="1697" t="s">
        <v>2269</v>
      </c>
      <c r="C3" s="1697"/>
      <c r="D3" s="1697"/>
      <c r="E3" s="1697"/>
      <c r="F3" s="1697"/>
      <c r="G3" s="1697"/>
      <c r="I3" s="1698"/>
    </row>
    <row r="4" spans="2:9" ht="15" customHeight="1">
      <c r="B4" s="1699" t="s">
        <v>2037</v>
      </c>
      <c r="C4" s="1699"/>
      <c r="D4" s="1699"/>
      <c r="E4" s="1699"/>
      <c r="F4" s="1699"/>
      <c r="G4" s="1699"/>
      <c r="I4" s="1698"/>
    </row>
    <row r="5" spans="2:9" ht="15" customHeight="1">
      <c r="B5" s="1700" t="s">
        <v>2270</v>
      </c>
      <c r="C5" s="1700"/>
      <c r="D5" s="1700"/>
      <c r="E5" s="1700"/>
      <c r="F5" s="1700"/>
      <c r="G5" s="1700"/>
      <c r="I5" s="1698"/>
    </row>
    <row r="6" spans="2:15" ht="15">
      <c r="B6" s="1434"/>
      <c r="C6" s="1434"/>
      <c r="D6" s="1434"/>
      <c r="E6" s="1434"/>
      <c r="F6" s="1434"/>
      <c r="G6" s="1434"/>
      <c r="H6" s="1701"/>
      <c r="I6" s="1701"/>
      <c r="J6" s="1702"/>
      <c r="K6" s="1702"/>
      <c r="L6" s="1702"/>
      <c r="M6" s="1702"/>
      <c r="N6" s="1703"/>
      <c r="O6" s="1703"/>
    </row>
    <row r="7" spans="1:9" ht="15" customHeight="1">
      <c r="A7" s="1704" t="s">
        <v>2271</v>
      </c>
      <c r="B7" s="1704"/>
      <c r="C7" s="1704"/>
      <c r="D7" s="1704"/>
      <c r="E7" s="1704"/>
      <c r="F7" s="1704"/>
      <c r="G7" s="1704"/>
      <c r="I7" s="1698"/>
    </row>
    <row r="8" spans="1:9" ht="15.75">
      <c r="A8" s="1705" t="s">
        <v>1984</v>
      </c>
      <c r="B8" s="1705"/>
      <c r="C8" s="1705"/>
      <c r="D8" s="1705"/>
      <c r="E8" s="1705"/>
      <c r="F8" s="1705"/>
      <c r="G8" s="1705"/>
      <c r="I8" s="1698"/>
    </row>
    <row r="9" spans="1:7" ht="15.75" customHeight="1">
      <c r="A9" s="1423" t="s">
        <v>2272</v>
      </c>
      <c r="B9" s="1423"/>
      <c r="C9" s="1423"/>
      <c r="D9" s="1423"/>
      <c r="E9" s="1423"/>
      <c r="F9" s="1423"/>
      <c r="G9" s="1423"/>
    </row>
    <row r="10" spans="1:13" s="1708" customFormat="1" ht="15.75" customHeight="1">
      <c r="A10" s="1434"/>
      <c r="B10" s="1434"/>
      <c r="C10" s="1434"/>
      <c r="D10" s="1434"/>
      <c r="E10" s="1434"/>
      <c r="F10" s="1434"/>
      <c r="G10" s="1706"/>
      <c r="H10" s="1707"/>
      <c r="I10" s="1707"/>
      <c r="J10" s="1707"/>
      <c r="K10" s="1707"/>
      <c r="L10" s="1707"/>
      <c r="M10" s="1707"/>
    </row>
    <row r="11" spans="1:13" s="1715" customFormat="1" ht="25.5" customHeight="1">
      <c r="A11" s="1709" t="s">
        <v>2273</v>
      </c>
      <c r="B11" s="1710" t="s">
        <v>2274</v>
      </c>
      <c r="C11" s="1710"/>
      <c r="D11" s="1711" t="s">
        <v>1985</v>
      </c>
      <c r="E11" s="1711" t="s">
        <v>1078</v>
      </c>
      <c r="F11" s="1711" t="s">
        <v>258</v>
      </c>
      <c r="G11" s="1712" t="s">
        <v>2192</v>
      </c>
      <c r="H11" s="1713"/>
      <c r="I11" s="1714"/>
      <c r="J11" s="1714"/>
      <c r="K11" s="1714"/>
      <c r="L11" s="1714"/>
      <c r="M11" s="1714"/>
    </row>
    <row r="12" spans="1:13" s="1692" customFormat="1" ht="15" customHeight="1">
      <c r="A12" s="1482">
        <v>1</v>
      </c>
      <c r="B12" s="1716">
        <f>A12+1</f>
        <v>2</v>
      </c>
      <c r="C12" s="1716"/>
      <c r="D12" s="1717">
        <v>3</v>
      </c>
      <c r="E12" s="1717">
        <f>D12+1</f>
        <v>4</v>
      </c>
      <c r="F12" s="1717">
        <f>E12+1</f>
        <v>5</v>
      </c>
      <c r="G12" s="1718">
        <f>F12+1</f>
        <v>6</v>
      </c>
      <c r="H12" s="1719"/>
      <c r="I12" s="1720"/>
      <c r="J12" s="1720"/>
      <c r="K12" s="1720"/>
      <c r="L12" s="1720"/>
      <c r="M12" s="1720"/>
    </row>
    <row r="13" spans="1:13" s="1461" customFormat="1" ht="15.75">
      <c r="A13" s="1721"/>
      <c r="B13" s="1721"/>
      <c r="C13" s="1721"/>
      <c r="D13" s="1721"/>
      <c r="E13" s="1721"/>
      <c r="F13" s="1721"/>
      <c r="G13" s="1721"/>
      <c r="H13" s="1722"/>
      <c r="I13" s="1722"/>
      <c r="J13" s="1722"/>
      <c r="K13" s="1722"/>
      <c r="L13" s="1722"/>
      <c r="M13" s="1722"/>
    </row>
    <row r="14" spans="1:13" s="1461" customFormat="1" ht="18.75" customHeight="1">
      <c r="A14" s="1723" t="s">
        <v>2275</v>
      </c>
      <c r="B14" s="1723"/>
      <c r="C14" s="1723"/>
      <c r="D14" s="1724"/>
      <c r="E14" s="1724" t="s">
        <v>2276</v>
      </c>
      <c r="F14" s="1724"/>
      <c r="G14" s="1725">
        <f>G16+G17+G18+G20+G19+550</f>
        <v>1685</v>
      </c>
      <c r="H14" s="1726"/>
      <c r="I14" s="1722"/>
      <c r="J14" s="1722"/>
      <c r="K14" s="1722"/>
      <c r="L14" s="1722"/>
      <c r="M14" s="1722"/>
    </row>
    <row r="15" spans="1:13" s="1732" customFormat="1" ht="15.75" customHeight="1">
      <c r="A15" s="1727"/>
      <c r="B15" s="1728" t="s">
        <v>2277</v>
      </c>
      <c r="C15" s="1728"/>
      <c r="D15" s="1729"/>
      <c r="E15" s="1729"/>
      <c r="F15" s="1729"/>
      <c r="G15" s="1730"/>
      <c r="H15" s="1731"/>
      <c r="I15" s="1731"/>
      <c r="J15" s="1731"/>
      <c r="K15" s="1731"/>
      <c r="L15" s="1731"/>
      <c r="M15" s="1731"/>
    </row>
    <row r="16" spans="1:13" s="1732" customFormat="1" ht="15.75" customHeight="1">
      <c r="A16" s="1733">
        <v>1</v>
      </c>
      <c r="B16" s="1734" t="s">
        <v>2278</v>
      </c>
      <c r="C16" s="1734"/>
      <c r="D16" s="1735" t="s">
        <v>2279</v>
      </c>
      <c r="E16" s="1736" t="s">
        <v>2280</v>
      </c>
      <c r="F16" s="1735">
        <v>801</v>
      </c>
      <c r="G16" s="1737">
        <v>280</v>
      </c>
      <c r="H16" s="1731"/>
      <c r="I16" s="1731"/>
      <c r="J16" s="1731"/>
      <c r="K16" s="1731"/>
      <c r="L16" s="1731"/>
      <c r="M16" s="1731"/>
    </row>
    <row r="17" spans="1:13" s="1732" customFormat="1" ht="15.75" customHeight="1">
      <c r="A17" s="1733">
        <f aca="true" t="shared" si="0" ref="A17:A20">A16+1</f>
        <v>2</v>
      </c>
      <c r="B17" s="1734" t="s">
        <v>2281</v>
      </c>
      <c r="C17" s="1734"/>
      <c r="D17" s="1735" t="s">
        <v>2282</v>
      </c>
      <c r="E17" s="1736" t="s">
        <v>2283</v>
      </c>
      <c r="F17" s="1735">
        <v>809</v>
      </c>
      <c r="G17" s="1737">
        <v>125</v>
      </c>
      <c r="H17" s="1731"/>
      <c r="I17" s="1731"/>
      <c r="J17" s="1731"/>
      <c r="K17" s="1731"/>
      <c r="L17" s="1731"/>
      <c r="M17" s="1731"/>
    </row>
    <row r="18" spans="1:13" s="1738" customFormat="1" ht="15.75" customHeight="1">
      <c r="A18" s="1733">
        <f t="shared" si="0"/>
        <v>3</v>
      </c>
      <c r="B18" s="1734" t="s">
        <v>2284</v>
      </c>
      <c r="C18" s="1734"/>
      <c r="D18" s="1735" t="s">
        <v>2285</v>
      </c>
      <c r="E18" s="1736" t="s">
        <v>2286</v>
      </c>
      <c r="F18" s="1735">
        <v>813</v>
      </c>
      <c r="G18" s="1737">
        <v>130</v>
      </c>
      <c r="H18" s="1731"/>
      <c r="I18" s="1731"/>
      <c r="J18" s="1731"/>
      <c r="K18" s="1731"/>
      <c r="L18" s="1731"/>
      <c r="M18" s="1731"/>
    </row>
    <row r="19" spans="1:13" s="1732" customFormat="1" ht="15.75" customHeight="1">
      <c r="A19" s="1733">
        <f t="shared" si="0"/>
        <v>4</v>
      </c>
      <c r="B19" s="1734" t="s">
        <v>2287</v>
      </c>
      <c r="C19" s="1734"/>
      <c r="D19" s="1735" t="s">
        <v>2288</v>
      </c>
      <c r="E19" s="1736" t="s">
        <v>2289</v>
      </c>
      <c r="F19" s="1735">
        <v>839</v>
      </c>
      <c r="G19" s="1737">
        <v>130</v>
      </c>
      <c r="H19" s="1731"/>
      <c r="I19" s="1731"/>
      <c r="J19" s="1731"/>
      <c r="K19" s="1731"/>
      <c r="L19" s="1731"/>
      <c r="M19" s="1731"/>
    </row>
    <row r="20" spans="1:7" ht="15.75" customHeight="1">
      <c r="A20" s="1739">
        <f t="shared" si="0"/>
        <v>5</v>
      </c>
      <c r="B20" s="1740" t="s">
        <v>2290</v>
      </c>
      <c r="C20" s="1740"/>
      <c r="D20" s="1741" t="s">
        <v>2291</v>
      </c>
      <c r="E20" s="1742" t="s">
        <v>2292</v>
      </c>
      <c r="F20" s="1741">
        <v>869</v>
      </c>
      <c r="G20" s="1743">
        <v>470</v>
      </c>
    </row>
    <row r="21" spans="1:7" ht="15.75">
      <c r="A21" s="1080"/>
      <c r="B21" s="1157"/>
      <c r="C21" s="1157"/>
      <c r="D21" s="1744"/>
      <c r="E21" s="1745"/>
      <c r="F21" s="1744"/>
      <c r="G21" s="1746"/>
    </row>
    <row r="22" spans="1:8" ht="30.75" customHeight="1">
      <c r="A22" s="1723" t="s">
        <v>2293</v>
      </c>
      <c r="B22" s="1723"/>
      <c r="C22" s="1723"/>
      <c r="D22" s="1724"/>
      <c r="E22" s="1724" t="s">
        <v>2294</v>
      </c>
      <c r="F22" s="1724"/>
      <c r="G22" s="1725">
        <f>G24+G25+G26+G27+G28+G29+G30+G31+G32+G33+G34+550</f>
        <v>5715</v>
      </c>
      <c r="H22" s="1747"/>
    </row>
    <row r="23" spans="1:7" ht="15.75" customHeight="1">
      <c r="A23" s="1727"/>
      <c r="B23" s="1728" t="s">
        <v>2277</v>
      </c>
      <c r="C23" s="1728"/>
      <c r="D23" s="1729"/>
      <c r="E23" s="1729"/>
      <c r="F23" s="1729"/>
      <c r="G23" s="1730"/>
    </row>
    <row r="24" spans="1:7" ht="15.75" customHeight="1">
      <c r="A24" s="1733">
        <v>1</v>
      </c>
      <c r="B24" s="1748" t="s">
        <v>2281</v>
      </c>
      <c r="C24" s="1748"/>
      <c r="D24" s="1735" t="s">
        <v>2282</v>
      </c>
      <c r="E24" s="1749" t="s">
        <v>2283</v>
      </c>
      <c r="F24" s="1750">
        <v>809</v>
      </c>
      <c r="G24" s="1737">
        <v>125</v>
      </c>
    </row>
    <row r="25" spans="1:7" ht="15.75" customHeight="1">
      <c r="A25" s="1733">
        <f aca="true" t="shared" si="1" ref="A25:A34">A24+1</f>
        <v>2</v>
      </c>
      <c r="B25" s="1748" t="s">
        <v>2284</v>
      </c>
      <c r="C25" s="1748"/>
      <c r="D25" s="1735" t="s">
        <v>2285</v>
      </c>
      <c r="E25" s="1749" t="s">
        <v>2286</v>
      </c>
      <c r="F25" s="1750">
        <v>813</v>
      </c>
      <c r="G25" s="1737">
        <v>130</v>
      </c>
    </row>
    <row r="26" spans="1:7" ht="15.75" customHeight="1">
      <c r="A26" s="1733">
        <f t="shared" si="1"/>
        <v>3</v>
      </c>
      <c r="B26" s="1748" t="s">
        <v>2290</v>
      </c>
      <c r="C26" s="1748"/>
      <c r="D26" s="1735" t="s">
        <v>2291</v>
      </c>
      <c r="E26" s="1749" t="s">
        <v>2292</v>
      </c>
      <c r="F26" s="1750">
        <v>869</v>
      </c>
      <c r="G26" s="1737">
        <v>470</v>
      </c>
    </row>
    <row r="27" spans="1:7" ht="15.75" customHeight="1">
      <c r="A27" s="1733">
        <f t="shared" si="1"/>
        <v>4</v>
      </c>
      <c r="B27" s="1748" t="s">
        <v>2278</v>
      </c>
      <c r="C27" s="1748"/>
      <c r="D27" s="1735" t="s">
        <v>2279</v>
      </c>
      <c r="E27" s="1749" t="s">
        <v>2280</v>
      </c>
      <c r="F27" s="1750">
        <v>801</v>
      </c>
      <c r="G27" s="1737">
        <v>280</v>
      </c>
    </row>
    <row r="28" spans="1:8" ht="15.75" customHeight="1">
      <c r="A28" s="1733">
        <f t="shared" si="1"/>
        <v>5</v>
      </c>
      <c r="B28" s="1748" t="s">
        <v>2295</v>
      </c>
      <c r="C28" s="1748"/>
      <c r="D28" s="1735" t="s">
        <v>2296</v>
      </c>
      <c r="E28" s="1749" t="s">
        <v>2297</v>
      </c>
      <c r="F28" s="1750">
        <v>843</v>
      </c>
      <c r="G28" s="1737">
        <v>520</v>
      </c>
      <c r="H28" s="1751"/>
    </row>
    <row r="29" spans="1:8" ht="15.75" customHeight="1">
      <c r="A29" s="1733">
        <f t="shared" si="1"/>
        <v>6</v>
      </c>
      <c r="B29" s="1748" t="s">
        <v>2298</v>
      </c>
      <c r="C29" s="1748"/>
      <c r="D29" s="1735" t="s">
        <v>2299</v>
      </c>
      <c r="E29" s="1749" t="s">
        <v>2300</v>
      </c>
      <c r="F29" s="1752" t="s">
        <v>440</v>
      </c>
      <c r="G29" s="1753">
        <v>90</v>
      </c>
      <c r="H29" s="1751"/>
    </row>
    <row r="30" spans="1:8" ht="33" customHeight="1">
      <c r="A30" s="1733">
        <f t="shared" si="1"/>
        <v>7</v>
      </c>
      <c r="B30" s="1748" t="s">
        <v>2301</v>
      </c>
      <c r="C30" s="1748"/>
      <c r="D30" s="1750" t="s">
        <v>2302</v>
      </c>
      <c r="E30" s="1754" t="s">
        <v>2303</v>
      </c>
      <c r="F30" s="1752" t="s">
        <v>274</v>
      </c>
      <c r="G30" s="1753">
        <v>1230</v>
      </c>
      <c r="H30" s="1751"/>
    </row>
    <row r="31" spans="1:13" s="1732" customFormat="1" ht="18.75" customHeight="1">
      <c r="A31" s="1733">
        <f t="shared" si="1"/>
        <v>8</v>
      </c>
      <c r="B31" s="1734" t="s">
        <v>2304</v>
      </c>
      <c r="C31" s="1734"/>
      <c r="D31" s="1735" t="s">
        <v>2302</v>
      </c>
      <c r="E31" s="1749" t="s">
        <v>2305</v>
      </c>
      <c r="F31" s="1752" t="s">
        <v>2306</v>
      </c>
      <c r="G31" s="1753">
        <v>600</v>
      </c>
      <c r="H31" s="1755"/>
      <c r="I31" s="1731"/>
      <c r="J31" s="1731"/>
      <c r="K31" s="1731"/>
      <c r="L31" s="1731"/>
      <c r="M31" s="1731"/>
    </row>
    <row r="32" spans="1:14" ht="19.5" customHeight="1">
      <c r="A32" s="1733">
        <f t="shared" si="1"/>
        <v>9</v>
      </c>
      <c r="B32" s="1734" t="s">
        <v>2287</v>
      </c>
      <c r="C32" s="1734"/>
      <c r="D32" s="1735" t="s">
        <v>2288</v>
      </c>
      <c r="E32" s="1749" t="s">
        <v>2289</v>
      </c>
      <c r="F32" s="1750">
        <v>839</v>
      </c>
      <c r="G32" s="1737">
        <v>130</v>
      </c>
      <c r="H32" s="1756"/>
      <c r="J32" s="1436" t="s">
        <v>2307</v>
      </c>
      <c r="N32" s="1436"/>
    </row>
    <row r="33" spans="1:14" ht="33" customHeight="1">
      <c r="A33" s="1733">
        <f t="shared" si="1"/>
        <v>10</v>
      </c>
      <c r="B33" s="1757" t="s">
        <v>2308</v>
      </c>
      <c r="C33" s="1757"/>
      <c r="D33" s="1758"/>
      <c r="E33" s="1754" t="s">
        <v>2309</v>
      </c>
      <c r="F33" s="1752" t="s">
        <v>336</v>
      </c>
      <c r="G33" s="1753">
        <v>1200</v>
      </c>
      <c r="H33" s="1425"/>
      <c r="I33" s="1698"/>
      <c r="J33" s="1436" t="s">
        <v>2310</v>
      </c>
      <c r="N33" s="1436"/>
    </row>
    <row r="34" spans="1:14" ht="31.5" customHeight="1">
      <c r="A34" s="1739">
        <f t="shared" si="1"/>
        <v>11</v>
      </c>
      <c r="B34" s="1759" t="s">
        <v>2311</v>
      </c>
      <c r="C34" s="1759"/>
      <c r="D34" s="1760"/>
      <c r="E34" s="1761" t="s">
        <v>2312</v>
      </c>
      <c r="F34" s="1762" t="s">
        <v>356</v>
      </c>
      <c r="G34" s="1763">
        <v>390</v>
      </c>
      <c r="H34" s="1425"/>
      <c r="I34" s="1698"/>
      <c r="N34" s="1436"/>
    </row>
    <row r="35" spans="1:14" ht="15.75">
      <c r="A35" s="918"/>
      <c r="B35" s="1764"/>
      <c r="C35" s="1765"/>
      <c r="D35" s="779"/>
      <c r="E35" s="1766"/>
      <c r="F35" s="1745"/>
      <c r="G35" s="1767"/>
      <c r="H35" s="1425"/>
      <c r="I35" s="1698"/>
      <c r="N35" s="1436"/>
    </row>
    <row r="36" spans="1:14" ht="31.5" customHeight="1">
      <c r="A36" s="1723" t="s">
        <v>2313</v>
      </c>
      <c r="B36" s="1723"/>
      <c r="C36" s="1723"/>
      <c r="D36" s="1724"/>
      <c r="E36" s="1724" t="s">
        <v>2314</v>
      </c>
      <c r="F36" s="1724"/>
      <c r="G36" s="1725">
        <f>G38+G39+G40+G41+550+G42</f>
        <v>2445</v>
      </c>
      <c r="H36" s="1425"/>
      <c r="I36" s="1698"/>
      <c r="N36" s="1436"/>
    </row>
    <row r="37" spans="1:14" ht="15.75" customHeight="1">
      <c r="A37" s="1727"/>
      <c r="B37" s="1728" t="s">
        <v>2277</v>
      </c>
      <c r="C37" s="1728"/>
      <c r="D37" s="1729"/>
      <c r="E37" s="1729"/>
      <c r="F37" s="1729"/>
      <c r="G37" s="1730"/>
      <c r="H37" s="1425"/>
      <c r="I37" s="1698"/>
      <c r="N37" s="1436"/>
    </row>
    <row r="38" spans="1:14" ht="15.75" customHeight="1">
      <c r="A38" s="1733">
        <v>1</v>
      </c>
      <c r="B38" s="1748" t="s">
        <v>2281</v>
      </c>
      <c r="C38" s="1748"/>
      <c r="D38" s="1735" t="s">
        <v>2282</v>
      </c>
      <c r="E38" s="1749" t="s">
        <v>2283</v>
      </c>
      <c r="F38" s="1735">
        <v>809</v>
      </c>
      <c r="G38" s="1737">
        <v>125</v>
      </c>
      <c r="H38" s="1768"/>
      <c r="I38" s="1698"/>
      <c r="N38" s="1436"/>
    </row>
    <row r="39" spans="1:14" ht="15.75" customHeight="1">
      <c r="A39" s="1733">
        <f aca="true" t="shared" si="2" ref="A39:A42">A38+1</f>
        <v>2</v>
      </c>
      <c r="B39" s="1748" t="s">
        <v>2284</v>
      </c>
      <c r="C39" s="1748"/>
      <c r="D39" s="1735" t="s">
        <v>2285</v>
      </c>
      <c r="E39" s="1749" t="s">
        <v>2286</v>
      </c>
      <c r="F39" s="1735">
        <v>813</v>
      </c>
      <c r="G39" s="1737">
        <v>130</v>
      </c>
      <c r="H39" s="1425"/>
      <c r="I39" s="1698"/>
      <c r="N39" s="1436"/>
    </row>
    <row r="40" spans="1:14" ht="15.75" customHeight="1">
      <c r="A40" s="1733">
        <f t="shared" si="2"/>
        <v>3</v>
      </c>
      <c r="B40" s="1734" t="s">
        <v>2287</v>
      </c>
      <c r="C40" s="1734"/>
      <c r="D40" s="1735" t="s">
        <v>2288</v>
      </c>
      <c r="E40" s="1749" t="s">
        <v>2289</v>
      </c>
      <c r="F40" s="1735">
        <v>839</v>
      </c>
      <c r="G40" s="1737">
        <v>130</v>
      </c>
      <c r="H40" s="1768"/>
      <c r="I40" s="1698"/>
      <c r="N40" s="1436"/>
    </row>
    <row r="41" spans="1:14" ht="15.75" customHeight="1">
      <c r="A41" s="1733">
        <f t="shared" si="2"/>
        <v>4</v>
      </c>
      <c r="B41" s="1748" t="s">
        <v>2301</v>
      </c>
      <c r="C41" s="1748"/>
      <c r="D41" s="1750" t="s">
        <v>2302</v>
      </c>
      <c r="E41" s="1754" t="s">
        <v>2303</v>
      </c>
      <c r="F41" s="1736" t="s">
        <v>274</v>
      </c>
      <c r="G41" s="1753">
        <v>1230</v>
      </c>
      <c r="H41" s="1425"/>
      <c r="I41" s="1698"/>
      <c r="N41" s="1436"/>
    </row>
    <row r="42" spans="1:14" ht="15.75" customHeight="1">
      <c r="A42" s="1739">
        <f t="shared" si="2"/>
        <v>5</v>
      </c>
      <c r="B42" s="1769" t="s">
        <v>2278</v>
      </c>
      <c r="C42" s="1769"/>
      <c r="D42" s="1741" t="s">
        <v>2279</v>
      </c>
      <c r="E42" s="1770" t="s">
        <v>2280</v>
      </c>
      <c r="F42" s="1741">
        <v>801</v>
      </c>
      <c r="G42" s="1743">
        <v>280</v>
      </c>
      <c r="H42" s="1425"/>
      <c r="I42" s="1698"/>
      <c r="N42" s="1436"/>
    </row>
    <row r="43" spans="1:14" ht="15.75">
      <c r="A43" s="918"/>
      <c r="B43" s="1765"/>
      <c r="C43" s="1765"/>
      <c r="D43" s="1744"/>
      <c r="E43" s="1745"/>
      <c r="F43" s="1744"/>
      <c r="G43" s="1746"/>
      <c r="H43" s="1425"/>
      <c r="I43" s="1698"/>
      <c r="N43" s="1436"/>
    </row>
    <row r="44" spans="1:14" ht="30.75" customHeight="1">
      <c r="A44" s="1723" t="s">
        <v>2315</v>
      </c>
      <c r="B44" s="1723"/>
      <c r="C44" s="1723"/>
      <c r="D44" s="1724"/>
      <c r="E44" s="1724" t="s">
        <v>2316</v>
      </c>
      <c r="F44" s="1724"/>
      <c r="G44" s="1725">
        <f>G46+G47+G48+G49+550+G50</f>
        <v>1685</v>
      </c>
      <c r="H44" s="1425"/>
      <c r="I44" s="1698"/>
      <c r="N44" s="1436"/>
    </row>
    <row r="45" spans="1:14" ht="15.75" customHeight="1">
      <c r="A45" s="1727"/>
      <c r="B45" s="1728" t="s">
        <v>2277</v>
      </c>
      <c r="C45" s="1728"/>
      <c r="D45" s="1729"/>
      <c r="E45" s="1729"/>
      <c r="F45" s="1729"/>
      <c r="G45" s="1730"/>
      <c r="H45" s="1425"/>
      <c r="I45" s="1698"/>
      <c r="N45" s="1436"/>
    </row>
    <row r="46" spans="1:14" ht="15.75" customHeight="1">
      <c r="A46" s="1733">
        <v>1</v>
      </c>
      <c r="B46" s="1748" t="s">
        <v>2281</v>
      </c>
      <c r="C46" s="1748"/>
      <c r="D46" s="1735" t="s">
        <v>2282</v>
      </c>
      <c r="E46" s="1749" t="s">
        <v>2283</v>
      </c>
      <c r="F46" s="1735">
        <v>809</v>
      </c>
      <c r="G46" s="1737">
        <v>125</v>
      </c>
      <c r="H46" s="1425"/>
      <c r="I46" s="1698"/>
      <c r="N46" s="1436"/>
    </row>
    <row r="47" spans="1:14" ht="15.75" customHeight="1">
      <c r="A47" s="1733">
        <f aca="true" t="shared" si="3" ref="A47:A50">A46+1</f>
        <v>2</v>
      </c>
      <c r="B47" s="1748" t="s">
        <v>2284</v>
      </c>
      <c r="C47" s="1748"/>
      <c r="D47" s="1735" t="s">
        <v>2285</v>
      </c>
      <c r="E47" s="1749" t="s">
        <v>2286</v>
      </c>
      <c r="F47" s="1735">
        <v>813</v>
      </c>
      <c r="G47" s="1737">
        <v>130</v>
      </c>
      <c r="H47" s="1768"/>
      <c r="I47" s="1698"/>
      <c r="N47" s="1436"/>
    </row>
    <row r="48" spans="1:14" ht="15.75" customHeight="1">
      <c r="A48" s="1733">
        <f t="shared" si="3"/>
        <v>3</v>
      </c>
      <c r="B48" s="1734" t="s">
        <v>2287</v>
      </c>
      <c r="C48" s="1734"/>
      <c r="D48" s="1735" t="s">
        <v>2288</v>
      </c>
      <c r="E48" s="1749" t="s">
        <v>2289</v>
      </c>
      <c r="F48" s="1735">
        <v>839</v>
      </c>
      <c r="G48" s="1737">
        <v>130</v>
      </c>
      <c r="H48" s="1425"/>
      <c r="I48" s="1698"/>
      <c r="N48" s="1436"/>
    </row>
    <row r="49" spans="1:14" ht="15.75" customHeight="1">
      <c r="A49" s="1733">
        <f t="shared" si="3"/>
        <v>4</v>
      </c>
      <c r="B49" s="1748" t="s">
        <v>2290</v>
      </c>
      <c r="C49" s="1748"/>
      <c r="D49" s="1750" t="s">
        <v>2291</v>
      </c>
      <c r="E49" s="1754" t="s">
        <v>2292</v>
      </c>
      <c r="F49" s="1736" t="s">
        <v>2268</v>
      </c>
      <c r="G49" s="1753">
        <v>470</v>
      </c>
      <c r="H49" s="1425"/>
      <c r="I49" s="1698"/>
      <c r="N49" s="1436"/>
    </row>
    <row r="50" spans="1:14" ht="15.75" customHeight="1">
      <c r="A50" s="1739">
        <f t="shared" si="3"/>
        <v>5</v>
      </c>
      <c r="B50" s="1769" t="s">
        <v>2278</v>
      </c>
      <c r="C50" s="1769"/>
      <c r="D50" s="1741" t="s">
        <v>2279</v>
      </c>
      <c r="E50" s="1770" t="s">
        <v>2280</v>
      </c>
      <c r="F50" s="1741">
        <v>801</v>
      </c>
      <c r="G50" s="1743">
        <v>280</v>
      </c>
      <c r="H50" s="1425"/>
      <c r="I50" s="1698"/>
      <c r="N50" s="1436"/>
    </row>
    <row r="51" spans="1:14" ht="15.75">
      <c r="A51" s="918"/>
      <c r="B51" s="1765"/>
      <c r="C51" s="1765"/>
      <c r="D51" s="1744"/>
      <c r="E51" s="1745"/>
      <c r="F51" s="1744"/>
      <c r="G51" s="1746"/>
      <c r="H51" s="1425"/>
      <c r="I51" s="1698"/>
      <c r="N51" s="1436"/>
    </row>
    <row r="52" spans="1:14" ht="34.5" customHeight="1">
      <c r="A52" s="1771" t="s">
        <v>2317</v>
      </c>
      <c r="B52" s="1771"/>
      <c r="C52" s="1771"/>
      <c r="D52" s="1772"/>
      <c r="E52" s="1773" t="s">
        <v>2318</v>
      </c>
      <c r="F52" s="1774"/>
      <c r="G52" s="1775">
        <f>G54+550</f>
        <v>675</v>
      </c>
      <c r="H52" s="1425"/>
      <c r="I52" s="1698"/>
      <c r="N52" s="1436"/>
    </row>
    <row r="53" spans="1:7" ht="15.75" customHeight="1">
      <c r="A53" s="1727"/>
      <c r="B53" s="1728" t="s">
        <v>2277</v>
      </c>
      <c r="C53" s="1728"/>
      <c r="D53" s="1729"/>
      <c r="E53" s="1729"/>
      <c r="F53" s="1729"/>
      <c r="G53" s="1730"/>
    </row>
    <row r="54" spans="1:8" ht="15.75" customHeight="1">
      <c r="A54" s="1514">
        <v>1</v>
      </c>
      <c r="B54" s="1769" t="s">
        <v>2281</v>
      </c>
      <c r="C54" s="1769"/>
      <c r="D54" s="1741" t="s">
        <v>2282</v>
      </c>
      <c r="E54" s="1770" t="s">
        <v>2283</v>
      </c>
      <c r="F54" s="1741">
        <v>809</v>
      </c>
      <c r="G54" s="1776">
        <v>125</v>
      </c>
      <c r="H54" s="1420"/>
    </row>
    <row r="55" spans="1:8" ht="15.75" customHeight="1">
      <c r="A55" s="918"/>
      <c r="B55" s="1765"/>
      <c r="C55" s="1765"/>
      <c r="D55" s="1744"/>
      <c r="E55" s="1745"/>
      <c r="F55" s="1744"/>
      <c r="G55" s="1746"/>
      <c r="H55" s="1420"/>
    </row>
    <row r="56" spans="1:8" ht="30" customHeight="1">
      <c r="A56" s="1771" t="s">
        <v>2319</v>
      </c>
      <c r="B56" s="1771"/>
      <c r="C56" s="1771"/>
      <c r="D56" s="1772"/>
      <c r="E56" s="1773" t="s">
        <v>2320</v>
      </c>
      <c r="F56" s="1774"/>
      <c r="G56" s="1775">
        <f>G58+G59+G60+550+G61</f>
        <v>1555</v>
      </c>
      <c r="H56" s="1420"/>
    </row>
    <row r="57" spans="1:8" ht="15.75" customHeight="1">
      <c r="A57" s="1727"/>
      <c r="B57" s="1728" t="s">
        <v>2277</v>
      </c>
      <c r="C57" s="1728"/>
      <c r="D57" s="1729"/>
      <c r="E57" s="1729"/>
      <c r="F57" s="1729"/>
      <c r="G57" s="1730"/>
      <c r="H57" s="1420"/>
    </row>
    <row r="58" spans="1:8" ht="15.75" customHeight="1">
      <c r="A58" s="1733">
        <v>1</v>
      </c>
      <c r="B58" s="1748" t="s">
        <v>2281</v>
      </c>
      <c r="C58" s="1748"/>
      <c r="D58" s="1735" t="s">
        <v>2282</v>
      </c>
      <c r="E58" s="1749" t="s">
        <v>2283</v>
      </c>
      <c r="F58" s="1750">
        <v>809</v>
      </c>
      <c r="G58" s="1777">
        <v>125</v>
      </c>
      <c r="H58" s="1420"/>
    </row>
    <row r="59" spans="1:8" ht="15.75" customHeight="1">
      <c r="A59" s="1733">
        <f aca="true" t="shared" si="4" ref="A59:A61">A58+1</f>
        <v>2</v>
      </c>
      <c r="B59" s="1748" t="s">
        <v>2284</v>
      </c>
      <c r="C59" s="1748"/>
      <c r="D59" s="1735" t="s">
        <v>2285</v>
      </c>
      <c r="E59" s="1749" t="s">
        <v>2286</v>
      </c>
      <c r="F59" s="1750">
        <v>813</v>
      </c>
      <c r="G59" s="1777">
        <v>130</v>
      </c>
      <c r="H59" s="1420"/>
    </row>
    <row r="60" spans="1:8" ht="15.75" customHeight="1">
      <c r="A60" s="1733">
        <f t="shared" si="4"/>
        <v>3</v>
      </c>
      <c r="B60" s="1748" t="s">
        <v>2278</v>
      </c>
      <c r="C60" s="1748"/>
      <c r="D60" s="1735" t="s">
        <v>2279</v>
      </c>
      <c r="E60" s="1749" t="s">
        <v>2280</v>
      </c>
      <c r="F60" s="1750">
        <v>801</v>
      </c>
      <c r="G60" s="1777">
        <v>280</v>
      </c>
      <c r="H60" s="1420"/>
    </row>
    <row r="61" spans="1:8" ht="15.75" customHeight="1">
      <c r="A61" s="1739">
        <f t="shared" si="4"/>
        <v>4</v>
      </c>
      <c r="B61" s="1769" t="s">
        <v>2290</v>
      </c>
      <c r="C61" s="1769"/>
      <c r="D61" s="1741" t="s">
        <v>2291</v>
      </c>
      <c r="E61" s="1770" t="s">
        <v>2292</v>
      </c>
      <c r="F61" s="1760">
        <v>869</v>
      </c>
      <c r="G61" s="1743">
        <v>470</v>
      </c>
      <c r="H61" s="1420"/>
    </row>
    <row r="62" spans="1:8" ht="15.75" customHeight="1">
      <c r="A62" s="918"/>
      <c r="B62" s="1765"/>
      <c r="C62" s="1765"/>
      <c r="D62" s="1744"/>
      <c r="E62" s="1745"/>
      <c r="F62" s="1744"/>
      <c r="G62" s="1746"/>
      <c r="H62" s="1420"/>
    </row>
    <row r="63" spans="1:8" ht="34.5" customHeight="1">
      <c r="A63" s="1771" t="s">
        <v>2321</v>
      </c>
      <c r="B63" s="1771"/>
      <c r="C63" s="1771"/>
      <c r="D63" s="1724"/>
      <c r="E63" s="1774" t="s">
        <v>2322</v>
      </c>
      <c r="F63" s="1724"/>
      <c r="G63" s="1775">
        <f>G65+G66+G67+G68+550+G69</f>
        <v>1685</v>
      </c>
      <c r="H63" s="1420"/>
    </row>
    <row r="64" spans="1:8" ht="15.75" customHeight="1">
      <c r="A64" s="1778"/>
      <c r="B64" s="1728" t="s">
        <v>2277</v>
      </c>
      <c r="C64" s="1728"/>
      <c r="D64" s="1779"/>
      <c r="E64" s="1779"/>
      <c r="F64" s="1779"/>
      <c r="G64" s="1780"/>
      <c r="H64" s="1420"/>
    </row>
    <row r="65" spans="1:8" ht="15.75" customHeight="1">
      <c r="A65" s="1733">
        <v>1</v>
      </c>
      <c r="B65" s="1748" t="s">
        <v>2281</v>
      </c>
      <c r="C65" s="1748"/>
      <c r="D65" s="1750" t="s">
        <v>2282</v>
      </c>
      <c r="E65" s="1754" t="s">
        <v>2283</v>
      </c>
      <c r="F65" s="1750">
        <v>809</v>
      </c>
      <c r="G65" s="1777">
        <v>125</v>
      </c>
      <c r="H65" s="1420"/>
    </row>
    <row r="66" spans="1:8" ht="15.75" customHeight="1">
      <c r="A66" s="1733">
        <f aca="true" t="shared" si="5" ref="A66:A69">A65+1</f>
        <v>2</v>
      </c>
      <c r="B66" s="1748" t="s">
        <v>2284</v>
      </c>
      <c r="C66" s="1748"/>
      <c r="D66" s="1750" t="s">
        <v>2285</v>
      </c>
      <c r="E66" s="1754" t="s">
        <v>2286</v>
      </c>
      <c r="F66" s="1750">
        <v>813</v>
      </c>
      <c r="G66" s="1777">
        <v>130</v>
      </c>
      <c r="H66" s="1420"/>
    </row>
    <row r="67" spans="1:8" ht="15.75" customHeight="1">
      <c r="A67" s="1733">
        <f t="shared" si="5"/>
        <v>3</v>
      </c>
      <c r="B67" s="1748" t="s">
        <v>2290</v>
      </c>
      <c r="C67" s="1748"/>
      <c r="D67" s="1750" t="s">
        <v>2291</v>
      </c>
      <c r="E67" s="1754" t="s">
        <v>2292</v>
      </c>
      <c r="F67" s="1750">
        <v>869</v>
      </c>
      <c r="G67" s="1777">
        <v>470</v>
      </c>
      <c r="H67" s="1420"/>
    </row>
    <row r="68" spans="1:8" ht="15.75" customHeight="1">
      <c r="A68" s="1733">
        <f t="shared" si="5"/>
        <v>4</v>
      </c>
      <c r="B68" s="1748" t="s">
        <v>2278</v>
      </c>
      <c r="C68" s="1748"/>
      <c r="D68" s="1735" t="s">
        <v>2279</v>
      </c>
      <c r="E68" s="1749" t="s">
        <v>2280</v>
      </c>
      <c r="F68" s="1735">
        <v>801</v>
      </c>
      <c r="G68" s="1777">
        <v>280</v>
      </c>
      <c r="H68" s="1420"/>
    </row>
    <row r="69" spans="1:8" ht="15.75" customHeight="1">
      <c r="A69" s="1739">
        <f t="shared" si="5"/>
        <v>5</v>
      </c>
      <c r="B69" s="1740" t="s">
        <v>2287</v>
      </c>
      <c r="C69" s="1740"/>
      <c r="D69" s="1741" t="s">
        <v>2288</v>
      </c>
      <c r="E69" s="1770" t="s">
        <v>2289</v>
      </c>
      <c r="F69" s="1741">
        <v>839</v>
      </c>
      <c r="G69" s="1743">
        <v>130</v>
      </c>
      <c r="H69" s="1420"/>
    </row>
    <row r="70" spans="1:8" ht="15.75" customHeight="1">
      <c r="A70" s="918"/>
      <c r="B70" s="1157"/>
      <c r="C70" s="1157"/>
      <c r="D70" s="1744"/>
      <c r="E70" s="1745"/>
      <c r="F70" s="1744"/>
      <c r="G70" s="1781"/>
      <c r="H70" s="1420"/>
    </row>
    <row r="71" spans="1:8" ht="15.75" customHeight="1">
      <c r="A71" s="1723" t="s">
        <v>2323</v>
      </c>
      <c r="B71" s="1723"/>
      <c r="C71" s="1723"/>
      <c r="D71" s="1724"/>
      <c r="E71" s="1724"/>
      <c r="F71" s="1724"/>
      <c r="G71" s="1782"/>
      <c r="H71" s="1420"/>
    </row>
    <row r="72" spans="1:8" ht="15.75" customHeight="1">
      <c r="A72" s="1733">
        <v>1</v>
      </c>
      <c r="B72" s="1783" t="s">
        <v>2324</v>
      </c>
      <c r="C72" s="1783"/>
      <c r="D72" s="1735" t="s">
        <v>2325</v>
      </c>
      <c r="E72" s="1736" t="s">
        <v>2326</v>
      </c>
      <c r="F72" s="1735">
        <v>803</v>
      </c>
      <c r="G72" s="1780">
        <v>60</v>
      </c>
      <c r="H72" s="1420"/>
    </row>
    <row r="73" spans="1:8" ht="15.75" customHeight="1">
      <c r="A73" s="1733">
        <f aca="true" t="shared" si="6" ref="A73:A114">A72+1</f>
        <v>2</v>
      </c>
      <c r="B73" s="1783" t="s">
        <v>2327</v>
      </c>
      <c r="C73" s="1783"/>
      <c r="D73" s="1735" t="s">
        <v>2299</v>
      </c>
      <c r="E73" s="1736" t="s">
        <v>2300</v>
      </c>
      <c r="F73" s="1735">
        <v>805</v>
      </c>
      <c r="G73" s="1780">
        <v>90</v>
      </c>
      <c r="H73" s="1420"/>
    </row>
    <row r="74" spans="1:8" ht="15.75" customHeight="1">
      <c r="A74" s="1733">
        <f t="shared" si="6"/>
        <v>3</v>
      </c>
      <c r="B74" s="1783" t="s">
        <v>2328</v>
      </c>
      <c r="C74" s="1783"/>
      <c r="D74" s="1735" t="s">
        <v>2329</v>
      </c>
      <c r="E74" s="1736" t="s">
        <v>2330</v>
      </c>
      <c r="F74" s="1735">
        <v>806</v>
      </c>
      <c r="G74" s="1780">
        <f>250+250</f>
        <v>500</v>
      </c>
      <c r="H74" s="1420"/>
    </row>
    <row r="75" spans="1:8" ht="15.75" customHeight="1">
      <c r="A75" s="1733">
        <f t="shared" si="6"/>
        <v>4</v>
      </c>
      <c r="B75" s="1783" t="s">
        <v>2281</v>
      </c>
      <c r="C75" s="1783"/>
      <c r="D75" s="1735" t="s">
        <v>2282</v>
      </c>
      <c r="E75" s="1736" t="s">
        <v>2283</v>
      </c>
      <c r="F75" s="1735">
        <v>809</v>
      </c>
      <c r="G75" s="1780">
        <v>125</v>
      </c>
      <c r="H75" s="1420"/>
    </row>
    <row r="76" spans="1:8" ht="15.75" customHeight="1">
      <c r="A76" s="1733">
        <f t="shared" si="6"/>
        <v>5</v>
      </c>
      <c r="B76" s="1783" t="s">
        <v>2331</v>
      </c>
      <c r="C76" s="1783"/>
      <c r="D76" s="1735" t="s">
        <v>2332</v>
      </c>
      <c r="E76" s="1736" t="s">
        <v>2333</v>
      </c>
      <c r="F76" s="1735">
        <v>810</v>
      </c>
      <c r="G76" s="1780">
        <v>90</v>
      </c>
      <c r="H76" s="1420"/>
    </row>
    <row r="77" spans="1:8" ht="15.75" customHeight="1">
      <c r="A77" s="1733">
        <f t="shared" si="6"/>
        <v>6</v>
      </c>
      <c r="B77" s="1783" t="s">
        <v>2304</v>
      </c>
      <c r="C77" s="1783"/>
      <c r="D77" s="1735" t="s">
        <v>2302</v>
      </c>
      <c r="E77" s="1736" t="s">
        <v>2305</v>
      </c>
      <c r="F77" s="1735">
        <v>815</v>
      </c>
      <c r="G77" s="1780">
        <v>600</v>
      </c>
      <c r="H77" s="1420"/>
    </row>
    <row r="78" spans="1:8" ht="15.75" customHeight="1">
      <c r="A78" s="1733">
        <f t="shared" si="6"/>
        <v>7</v>
      </c>
      <c r="B78" s="1783" t="s">
        <v>2334</v>
      </c>
      <c r="C78" s="1783"/>
      <c r="D78" s="1735" t="s">
        <v>2335</v>
      </c>
      <c r="E78" s="1736" t="s">
        <v>2336</v>
      </c>
      <c r="F78" s="1735">
        <v>819</v>
      </c>
      <c r="G78" s="1780">
        <f>370+50</f>
        <v>420</v>
      </c>
      <c r="H78" s="1420"/>
    </row>
    <row r="79" spans="1:8" ht="15.75" customHeight="1">
      <c r="A79" s="1733">
        <f t="shared" si="6"/>
        <v>8</v>
      </c>
      <c r="B79" s="1783" t="s">
        <v>2337</v>
      </c>
      <c r="C79" s="1783"/>
      <c r="D79" s="1735" t="s">
        <v>2338</v>
      </c>
      <c r="E79" s="1736" t="s">
        <v>2339</v>
      </c>
      <c r="F79" s="1735">
        <v>823</v>
      </c>
      <c r="G79" s="1780">
        <v>310</v>
      </c>
      <c r="H79" s="1420"/>
    </row>
    <row r="80" spans="1:8" ht="15.75" customHeight="1">
      <c r="A80" s="1733">
        <f t="shared" si="6"/>
        <v>9</v>
      </c>
      <c r="B80" s="1783" t="s">
        <v>2340</v>
      </c>
      <c r="C80" s="1783"/>
      <c r="D80" s="1735" t="s">
        <v>2341</v>
      </c>
      <c r="E80" s="1736" t="s">
        <v>2342</v>
      </c>
      <c r="F80" s="1735">
        <v>825</v>
      </c>
      <c r="G80" s="1780">
        <f>770+70</f>
        <v>840</v>
      </c>
      <c r="H80" s="1420"/>
    </row>
    <row r="81" spans="1:8" ht="15" customHeight="1">
      <c r="A81" s="1733">
        <f t="shared" si="6"/>
        <v>10</v>
      </c>
      <c r="B81" s="1783" t="s">
        <v>2343</v>
      </c>
      <c r="C81" s="1783"/>
      <c r="D81" s="1735" t="s">
        <v>2344</v>
      </c>
      <c r="E81" s="1736" t="s">
        <v>2345</v>
      </c>
      <c r="F81" s="1735">
        <v>826</v>
      </c>
      <c r="G81" s="1780">
        <v>750</v>
      </c>
      <c r="H81" s="1420"/>
    </row>
    <row r="82" spans="1:8" ht="15" customHeight="1">
      <c r="A82" s="1733">
        <f t="shared" si="6"/>
        <v>11</v>
      </c>
      <c r="B82" s="1783" t="s">
        <v>2346</v>
      </c>
      <c r="C82" s="1783"/>
      <c r="D82" s="1735" t="s">
        <v>2347</v>
      </c>
      <c r="E82" s="1736" t="s">
        <v>2348</v>
      </c>
      <c r="F82" s="1735">
        <v>829</v>
      </c>
      <c r="G82" s="1780">
        <v>3250</v>
      </c>
      <c r="H82" s="1420"/>
    </row>
    <row r="83" spans="1:8" ht="15" customHeight="1">
      <c r="A83" s="1733">
        <f t="shared" si="6"/>
        <v>12</v>
      </c>
      <c r="B83" s="1783" t="s">
        <v>2349</v>
      </c>
      <c r="C83" s="1783"/>
      <c r="D83" s="1735" t="s">
        <v>2350</v>
      </c>
      <c r="E83" s="1736" t="s">
        <v>2351</v>
      </c>
      <c r="F83" s="1735">
        <v>833</v>
      </c>
      <c r="G83" s="1780">
        <v>675</v>
      </c>
      <c r="H83" s="1420"/>
    </row>
    <row r="84" spans="1:8" ht="15" customHeight="1">
      <c r="A84" s="1733">
        <f t="shared" si="6"/>
        <v>13</v>
      </c>
      <c r="B84" s="1783" t="s">
        <v>2352</v>
      </c>
      <c r="C84" s="1783"/>
      <c r="D84" s="1735" t="s">
        <v>2353</v>
      </c>
      <c r="E84" s="1736" t="s">
        <v>2354</v>
      </c>
      <c r="F84" s="1735">
        <v>834</v>
      </c>
      <c r="G84" s="1780">
        <v>480</v>
      </c>
      <c r="H84" s="1420"/>
    </row>
    <row r="85" spans="1:8" ht="15.75" customHeight="1">
      <c r="A85" s="1733">
        <f t="shared" si="6"/>
        <v>14</v>
      </c>
      <c r="B85" s="1783" t="s">
        <v>2355</v>
      </c>
      <c r="C85" s="1783"/>
      <c r="D85" s="1735" t="s">
        <v>2356</v>
      </c>
      <c r="E85" s="1736" t="s">
        <v>2357</v>
      </c>
      <c r="F85" s="1735">
        <v>835</v>
      </c>
      <c r="G85" s="1780">
        <v>130</v>
      </c>
      <c r="H85" s="1420"/>
    </row>
    <row r="86" spans="1:8" ht="15.75" customHeight="1">
      <c r="A86" s="1733">
        <f t="shared" si="6"/>
        <v>15</v>
      </c>
      <c r="B86" s="1783" t="s">
        <v>2295</v>
      </c>
      <c r="C86" s="1783"/>
      <c r="D86" s="1735" t="s">
        <v>2296</v>
      </c>
      <c r="E86" s="1736" t="s">
        <v>2297</v>
      </c>
      <c r="F86" s="1735">
        <v>843</v>
      </c>
      <c r="G86" s="1780">
        <f>440+80</f>
        <v>520</v>
      </c>
      <c r="H86" s="1420"/>
    </row>
    <row r="87" spans="1:8" ht="15" customHeight="1">
      <c r="A87" s="1733">
        <f t="shared" si="6"/>
        <v>16</v>
      </c>
      <c r="B87" s="1783" t="s">
        <v>2358</v>
      </c>
      <c r="C87" s="1783"/>
      <c r="D87" s="1735" t="s">
        <v>2359</v>
      </c>
      <c r="E87" s="1736" t="s">
        <v>2360</v>
      </c>
      <c r="F87" s="1735">
        <v>851</v>
      </c>
      <c r="G87" s="1780">
        <f>1060+240</f>
        <v>1300</v>
      </c>
      <c r="H87" s="1420"/>
    </row>
    <row r="88" spans="1:8" ht="15" customHeight="1">
      <c r="A88" s="1733">
        <f t="shared" si="6"/>
        <v>17</v>
      </c>
      <c r="B88" s="1783" t="s">
        <v>2361</v>
      </c>
      <c r="C88" s="1783"/>
      <c r="D88" s="1735" t="s">
        <v>2359</v>
      </c>
      <c r="E88" s="1736" t="s">
        <v>2362</v>
      </c>
      <c r="F88" s="1735">
        <v>853</v>
      </c>
      <c r="G88" s="1780">
        <f aca="true" t="shared" si="7" ref="G88:G90">650+100</f>
        <v>750</v>
      </c>
      <c r="H88" s="1420"/>
    </row>
    <row r="89" spans="1:8" ht="15" customHeight="1">
      <c r="A89" s="1733">
        <f t="shared" si="6"/>
        <v>18</v>
      </c>
      <c r="B89" s="1783" t="s">
        <v>2363</v>
      </c>
      <c r="C89" s="1783"/>
      <c r="D89" s="1735" t="s">
        <v>2364</v>
      </c>
      <c r="E89" s="1736" t="s">
        <v>2365</v>
      </c>
      <c r="F89" s="1735">
        <v>855</v>
      </c>
      <c r="G89" s="1780">
        <f t="shared" si="7"/>
        <v>750</v>
      </c>
      <c r="H89" s="1420"/>
    </row>
    <row r="90" spans="1:8" ht="15" customHeight="1">
      <c r="A90" s="1733">
        <f t="shared" si="6"/>
        <v>19</v>
      </c>
      <c r="B90" s="1783" t="s">
        <v>2366</v>
      </c>
      <c r="C90" s="1783"/>
      <c r="D90" s="1735" t="s">
        <v>2367</v>
      </c>
      <c r="E90" s="1736" t="s">
        <v>2368</v>
      </c>
      <c r="F90" s="1735">
        <v>857</v>
      </c>
      <c r="G90" s="1780">
        <f t="shared" si="7"/>
        <v>750</v>
      </c>
      <c r="H90" s="1420"/>
    </row>
    <row r="91" spans="1:8" ht="15.75" customHeight="1">
      <c r="A91" s="1733">
        <f t="shared" si="6"/>
        <v>20</v>
      </c>
      <c r="B91" s="1783" t="s">
        <v>2369</v>
      </c>
      <c r="C91" s="1783"/>
      <c r="D91" s="1735" t="s">
        <v>2370</v>
      </c>
      <c r="E91" s="1736" t="s">
        <v>2371</v>
      </c>
      <c r="F91" s="1735">
        <v>859</v>
      </c>
      <c r="G91" s="1780">
        <f>160+50</f>
        <v>210</v>
      </c>
      <c r="H91" s="1420"/>
    </row>
    <row r="92" spans="1:8" ht="15.75" customHeight="1">
      <c r="A92" s="1733">
        <f t="shared" si="6"/>
        <v>21</v>
      </c>
      <c r="B92" s="1783" t="s">
        <v>2372</v>
      </c>
      <c r="C92" s="1783"/>
      <c r="D92" s="1735" t="s">
        <v>2373</v>
      </c>
      <c r="E92" s="1736" t="s">
        <v>2374</v>
      </c>
      <c r="F92" s="1735">
        <v>861</v>
      </c>
      <c r="G92" s="1780">
        <v>150</v>
      </c>
      <c r="H92" s="1420"/>
    </row>
    <row r="93" spans="1:8" ht="15.75" customHeight="1">
      <c r="A93" s="1733">
        <f t="shared" si="6"/>
        <v>22</v>
      </c>
      <c r="B93" s="1783" t="s">
        <v>2290</v>
      </c>
      <c r="C93" s="1783"/>
      <c r="D93" s="1735" t="s">
        <v>2291</v>
      </c>
      <c r="E93" s="1736" t="s">
        <v>2292</v>
      </c>
      <c r="F93" s="1735">
        <v>869</v>
      </c>
      <c r="G93" s="1780">
        <v>470</v>
      </c>
      <c r="H93" s="1420"/>
    </row>
    <row r="94" spans="1:8" ht="15.75" customHeight="1">
      <c r="A94" s="1733">
        <f t="shared" si="6"/>
        <v>23</v>
      </c>
      <c r="B94" s="1783" t="s">
        <v>2375</v>
      </c>
      <c r="C94" s="1783"/>
      <c r="D94" s="1735"/>
      <c r="E94" s="1736" t="s">
        <v>2376</v>
      </c>
      <c r="F94" s="1735">
        <v>871</v>
      </c>
      <c r="G94" s="1780">
        <v>3000</v>
      </c>
      <c r="H94" s="1420"/>
    </row>
    <row r="95" spans="1:8" ht="15.75" customHeight="1">
      <c r="A95" s="1733">
        <f t="shared" si="6"/>
        <v>24</v>
      </c>
      <c r="B95" s="1783" t="s">
        <v>2377</v>
      </c>
      <c r="C95" s="1783"/>
      <c r="D95" s="1735" t="s">
        <v>2378</v>
      </c>
      <c r="E95" s="1736" t="s">
        <v>2379</v>
      </c>
      <c r="F95" s="1735">
        <v>872</v>
      </c>
      <c r="G95" s="1780">
        <f>940+560</f>
        <v>1500</v>
      </c>
      <c r="H95" s="1420"/>
    </row>
    <row r="96" spans="1:8" ht="15.75" customHeight="1">
      <c r="A96" s="1733">
        <f t="shared" si="6"/>
        <v>25</v>
      </c>
      <c r="B96" s="1783" t="s">
        <v>2380</v>
      </c>
      <c r="C96" s="1784" t="s">
        <v>1941</v>
      </c>
      <c r="D96" s="1735" t="s">
        <v>2378</v>
      </c>
      <c r="E96" s="1736" t="s">
        <v>2381</v>
      </c>
      <c r="F96" s="1735">
        <v>873</v>
      </c>
      <c r="G96" s="1780">
        <f>1870+330</f>
        <v>2200</v>
      </c>
      <c r="H96" s="1420"/>
    </row>
    <row r="97" spans="1:8" ht="30">
      <c r="A97" s="1733">
        <f t="shared" si="6"/>
        <v>26</v>
      </c>
      <c r="B97" s="1783" t="s">
        <v>2382</v>
      </c>
      <c r="C97" s="1784" t="s">
        <v>1941</v>
      </c>
      <c r="D97" s="1735" t="s">
        <v>2383</v>
      </c>
      <c r="E97" s="1736" t="s">
        <v>2384</v>
      </c>
      <c r="F97" s="1735">
        <v>874</v>
      </c>
      <c r="G97" s="1780">
        <f>1870+830</f>
        <v>2700</v>
      </c>
      <c r="H97" s="1420"/>
    </row>
    <row r="98" spans="1:8" ht="15" customHeight="1">
      <c r="A98" s="1733">
        <f t="shared" si="6"/>
        <v>27</v>
      </c>
      <c r="B98" s="1784" t="s">
        <v>2385</v>
      </c>
      <c r="C98" s="1784" t="s">
        <v>1939</v>
      </c>
      <c r="D98" s="1752" t="s">
        <v>2252</v>
      </c>
      <c r="E98" s="1752" t="s">
        <v>2386</v>
      </c>
      <c r="F98" s="1750">
        <v>897</v>
      </c>
      <c r="G98" s="1780">
        <f>1500+300</f>
        <v>1800</v>
      </c>
      <c r="H98" s="1420"/>
    </row>
    <row r="99" spans="1:8" ht="15">
      <c r="A99" s="1733">
        <f t="shared" si="6"/>
        <v>28</v>
      </c>
      <c r="B99" s="1784"/>
      <c r="C99" s="1784" t="s">
        <v>1941</v>
      </c>
      <c r="D99" s="1752"/>
      <c r="E99" s="1752"/>
      <c r="F99" s="1750"/>
      <c r="G99" s="1780"/>
      <c r="H99" s="1420"/>
    </row>
    <row r="100" spans="1:8" ht="15.75" customHeight="1">
      <c r="A100" s="1733">
        <f t="shared" si="6"/>
        <v>29</v>
      </c>
      <c r="B100" s="1784" t="s">
        <v>2387</v>
      </c>
      <c r="C100" s="1784" t="s">
        <v>1939</v>
      </c>
      <c r="D100" s="1752" t="s">
        <v>2252</v>
      </c>
      <c r="E100" s="1752" t="s">
        <v>2388</v>
      </c>
      <c r="F100" s="1750">
        <v>898</v>
      </c>
      <c r="G100" s="1780">
        <f>1000+200</f>
        <v>1200</v>
      </c>
      <c r="H100" s="1420"/>
    </row>
    <row r="101" spans="1:8" ht="15.75" customHeight="1">
      <c r="A101" s="1733">
        <f t="shared" si="6"/>
        <v>30</v>
      </c>
      <c r="B101" s="1784"/>
      <c r="C101" s="1784" t="s">
        <v>1941</v>
      </c>
      <c r="D101" s="1752"/>
      <c r="E101" s="1752"/>
      <c r="F101" s="1750"/>
      <c r="G101" s="1780"/>
      <c r="H101" s="1420"/>
    </row>
    <row r="102" spans="1:8" ht="15.75" customHeight="1">
      <c r="A102" s="1733">
        <f t="shared" si="6"/>
        <v>31</v>
      </c>
      <c r="B102" s="1783" t="s">
        <v>2389</v>
      </c>
      <c r="C102" s="1783"/>
      <c r="D102" s="1735" t="s">
        <v>2390</v>
      </c>
      <c r="E102" s="1736" t="s">
        <v>2391</v>
      </c>
      <c r="F102" s="1735">
        <v>876</v>
      </c>
      <c r="G102" s="1780">
        <f>770+50</f>
        <v>820</v>
      </c>
      <c r="H102" s="1420"/>
    </row>
    <row r="103" spans="1:8" ht="15.75" customHeight="1">
      <c r="A103" s="1733">
        <f t="shared" si="6"/>
        <v>32</v>
      </c>
      <c r="B103" s="1783" t="s">
        <v>2392</v>
      </c>
      <c r="C103" s="1783"/>
      <c r="D103" s="1735" t="s">
        <v>2393</v>
      </c>
      <c r="E103" s="1736" t="s">
        <v>2394</v>
      </c>
      <c r="F103" s="1735">
        <v>877</v>
      </c>
      <c r="G103" s="1780">
        <f>650+120</f>
        <v>770</v>
      </c>
      <c r="H103" s="1420"/>
    </row>
    <row r="104" spans="1:8" ht="15.75" customHeight="1">
      <c r="A104" s="1733">
        <f t="shared" si="6"/>
        <v>33</v>
      </c>
      <c r="B104" s="1784" t="s">
        <v>2395</v>
      </c>
      <c r="C104" s="1784"/>
      <c r="D104" s="1750" t="s">
        <v>2302</v>
      </c>
      <c r="E104" s="1752" t="s">
        <v>2303</v>
      </c>
      <c r="F104" s="1750">
        <v>881</v>
      </c>
      <c r="G104" s="1780">
        <v>1230</v>
      </c>
      <c r="H104" s="1420"/>
    </row>
    <row r="105" spans="1:8" ht="39.75" customHeight="1">
      <c r="A105" s="1733">
        <f t="shared" si="6"/>
        <v>34</v>
      </c>
      <c r="B105" s="1784" t="s">
        <v>2396</v>
      </c>
      <c r="C105" s="1784" t="s">
        <v>1939</v>
      </c>
      <c r="D105" s="1750" t="s">
        <v>2397</v>
      </c>
      <c r="E105" s="1752" t="s">
        <v>2398</v>
      </c>
      <c r="F105" s="1750">
        <v>882</v>
      </c>
      <c r="G105" s="1780">
        <v>3000</v>
      </c>
      <c r="H105" s="1785"/>
    </row>
    <row r="106" spans="1:7" ht="15">
      <c r="A106" s="1733">
        <f t="shared" si="6"/>
        <v>35</v>
      </c>
      <c r="B106" s="1784"/>
      <c r="C106" s="1784" t="s">
        <v>1941</v>
      </c>
      <c r="D106" s="1750"/>
      <c r="E106" s="1752"/>
      <c r="F106" s="1750"/>
      <c r="G106" s="1780"/>
    </row>
    <row r="107" spans="1:7" ht="15" customHeight="1">
      <c r="A107" s="1733">
        <f t="shared" si="6"/>
        <v>36</v>
      </c>
      <c r="B107" s="1784" t="s">
        <v>2399</v>
      </c>
      <c r="C107" s="1784" t="s">
        <v>1939</v>
      </c>
      <c r="D107" s="1750" t="s">
        <v>2397</v>
      </c>
      <c r="E107" s="1752" t="s">
        <v>2400</v>
      </c>
      <c r="F107" s="1750">
        <v>883</v>
      </c>
      <c r="G107" s="1780">
        <f>1500+500</f>
        <v>2000</v>
      </c>
    </row>
    <row r="108" spans="1:7" ht="15">
      <c r="A108" s="1733">
        <f t="shared" si="6"/>
        <v>37</v>
      </c>
      <c r="B108" s="1784"/>
      <c r="C108" s="1784" t="s">
        <v>1941</v>
      </c>
      <c r="D108" s="1750"/>
      <c r="E108" s="1752"/>
      <c r="F108" s="1750"/>
      <c r="G108" s="1780"/>
    </row>
    <row r="109" spans="1:7" ht="30">
      <c r="A109" s="1733">
        <f t="shared" si="6"/>
        <v>38</v>
      </c>
      <c r="B109" s="1784" t="s">
        <v>2401</v>
      </c>
      <c r="C109" s="1784" t="s">
        <v>1941</v>
      </c>
      <c r="D109" s="1750"/>
      <c r="E109" s="1752" t="s">
        <v>2402</v>
      </c>
      <c r="F109" s="1750">
        <v>884</v>
      </c>
      <c r="G109" s="1786">
        <v>1200</v>
      </c>
    </row>
    <row r="110" spans="1:7" ht="30">
      <c r="A110" s="1733">
        <f t="shared" si="6"/>
        <v>39</v>
      </c>
      <c r="B110" s="1784" t="s">
        <v>2401</v>
      </c>
      <c r="C110" s="1784" t="s">
        <v>1939</v>
      </c>
      <c r="D110" s="1750"/>
      <c r="E110" s="1752" t="s">
        <v>2403</v>
      </c>
      <c r="F110" s="1750">
        <v>885</v>
      </c>
      <c r="G110" s="1786">
        <v>800</v>
      </c>
    </row>
    <row r="111" spans="1:7" ht="15.75" customHeight="1">
      <c r="A111" s="1733">
        <f t="shared" si="6"/>
        <v>40</v>
      </c>
      <c r="B111" s="1787" t="s">
        <v>2404</v>
      </c>
      <c r="C111" s="1787"/>
      <c r="D111" s="1750"/>
      <c r="E111" s="1752" t="s">
        <v>2405</v>
      </c>
      <c r="F111" s="1750">
        <v>886</v>
      </c>
      <c r="G111" s="1786">
        <v>1000</v>
      </c>
    </row>
    <row r="112" spans="1:7" ht="15.75" customHeight="1">
      <c r="A112" s="1733">
        <f t="shared" si="6"/>
        <v>41</v>
      </c>
      <c r="B112" s="1787" t="s">
        <v>2406</v>
      </c>
      <c r="C112" s="1787"/>
      <c r="D112" s="1750"/>
      <c r="E112" s="1752" t="s">
        <v>2407</v>
      </c>
      <c r="F112" s="1750">
        <v>887</v>
      </c>
      <c r="G112" s="1786">
        <v>1000</v>
      </c>
    </row>
    <row r="113" spans="1:7" ht="15.75" customHeight="1">
      <c r="A113" s="1733">
        <f t="shared" si="6"/>
        <v>42</v>
      </c>
      <c r="B113" s="1787" t="s">
        <v>2311</v>
      </c>
      <c r="C113" s="1787"/>
      <c r="D113" s="1750"/>
      <c r="E113" s="1752" t="s">
        <v>2312</v>
      </c>
      <c r="F113" s="1750">
        <v>890</v>
      </c>
      <c r="G113" s="1786">
        <v>390</v>
      </c>
    </row>
    <row r="114" spans="1:7" ht="15.75" customHeight="1">
      <c r="A114" s="1739">
        <f t="shared" si="6"/>
        <v>43</v>
      </c>
      <c r="B114" s="1788" t="s">
        <v>2308</v>
      </c>
      <c r="C114" s="1788"/>
      <c r="D114" s="1760"/>
      <c r="E114" s="1762" t="s">
        <v>2309</v>
      </c>
      <c r="F114" s="1760">
        <v>892</v>
      </c>
      <c r="G114" s="1789">
        <v>1200</v>
      </c>
    </row>
    <row r="115" spans="1:7" ht="15" customHeight="1">
      <c r="A115" s="918"/>
      <c r="B115" s="1790"/>
      <c r="C115" s="1790"/>
      <c r="D115" s="1790"/>
      <c r="E115" s="1790"/>
      <c r="F115" s="1790"/>
      <c r="G115" s="1790"/>
    </row>
    <row r="116" spans="1:7" ht="15.75" customHeight="1">
      <c r="A116" s="1791">
        <v>1</v>
      </c>
      <c r="B116" s="1792" t="s">
        <v>2408</v>
      </c>
      <c r="C116" s="1792"/>
      <c r="D116" s="1793" t="s">
        <v>2409</v>
      </c>
      <c r="E116" s="1794" t="s">
        <v>2410</v>
      </c>
      <c r="F116" s="1793">
        <v>893</v>
      </c>
      <c r="G116" s="1795">
        <v>250</v>
      </c>
    </row>
    <row r="117" spans="1:7" ht="15.75" customHeight="1">
      <c r="A117" s="1733">
        <f aca="true" t="shared" si="8" ref="A117:A119">A116+1</f>
        <v>2</v>
      </c>
      <c r="B117" s="1783" t="s">
        <v>2411</v>
      </c>
      <c r="C117" s="1783"/>
      <c r="D117" s="1735" t="s">
        <v>2409</v>
      </c>
      <c r="E117" s="1736" t="s">
        <v>2412</v>
      </c>
      <c r="F117" s="1735">
        <v>894</v>
      </c>
      <c r="G117" s="1780">
        <v>250</v>
      </c>
    </row>
    <row r="118" spans="1:7" ht="15.75" customHeight="1">
      <c r="A118" s="1733">
        <f t="shared" si="8"/>
        <v>3</v>
      </c>
      <c r="B118" s="1796" t="s">
        <v>2413</v>
      </c>
      <c r="C118" s="1796"/>
      <c r="D118" s="1735" t="s">
        <v>2409</v>
      </c>
      <c r="E118" s="1736" t="s">
        <v>2414</v>
      </c>
      <c r="F118" s="1735">
        <v>895</v>
      </c>
      <c r="G118" s="1780">
        <v>300</v>
      </c>
    </row>
    <row r="119" spans="1:7" ht="15.75" customHeight="1">
      <c r="A119" s="1739">
        <f t="shared" si="8"/>
        <v>4</v>
      </c>
      <c r="B119" s="1797" t="s">
        <v>2415</v>
      </c>
      <c r="C119" s="1797"/>
      <c r="D119" s="1741" t="s">
        <v>2409</v>
      </c>
      <c r="E119" s="1742" t="s">
        <v>2416</v>
      </c>
      <c r="F119" s="1741">
        <v>896</v>
      </c>
      <c r="G119" s="1798">
        <v>800</v>
      </c>
    </row>
    <row r="120" spans="1:7" ht="15" customHeight="1">
      <c r="A120" s="918"/>
      <c r="B120" s="1031"/>
      <c r="C120" s="1031"/>
      <c r="D120" s="1031"/>
      <c r="E120" s="1031"/>
      <c r="F120" s="1031"/>
      <c r="G120" s="1031"/>
    </row>
    <row r="121" spans="1:7" ht="15.75" customHeight="1">
      <c r="A121" s="1791">
        <v>1</v>
      </c>
      <c r="B121" s="1799" t="s">
        <v>2417</v>
      </c>
      <c r="C121" s="1799"/>
      <c r="D121" s="1800" t="s">
        <v>2409</v>
      </c>
      <c r="E121" s="1800">
        <v>6666</v>
      </c>
      <c r="F121" s="1800">
        <v>3100</v>
      </c>
      <c r="G121" s="1795">
        <v>2500</v>
      </c>
    </row>
    <row r="122" spans="1:7" ht="15.75" customHeight="1">
      <c r="A122" s="1739">
        <f>A121+1</f>
        <v>2</v>
      </c>
      <c r="B122" s="1797" t="s">
        <v>2418</v>
      </c>
      <c r="C122" s="1797"/>
      <c r="D122" s="1760" t="s">
        <v>2409</v>
      </c>
      <c r="E122" s="1760">
        <v>6677</v>
      </c>
      <c r="F122" s="1760">
        <v>3100</v>
      </c>
      <c r="G122" s="1798">
        <v>5000</v>
      </c>
    </row>
    <row r="123" spans="2:7" ht="15" customHeight="1">
      <c r="B123" s="1801" t="s">
        <v>2419</v>
      </c>
      <c r="C123" s="1801"/>
      <c r="D123" s="1801"/>
      <c r="E123" s="1801"/>
      <c r="F123" s="1801"/>
      <c r="G123" s="1801"/>
    </row>
    <row r="124" spans="2:7" ht="15">
      <c r="B124" s="1420"/>
      <c r="C124" s="1420"/>
      <c r="F124" s="1692"/>
      <c r="G124" s="1802"/>
    </row>
    <row r="125" spans="2:7" ht="15">
      <c r="B125" s="1420"/>
      <c r="C125" s="1420"/>
      <c r="F125" s="1692"/>
      <c r="G125" s="1802"/>
    </row>
    <row r="126" spans="2:7" ht="15">
      <c r="B126" s="1420"/>
      <c r="C126" s="1420"/>
      <c r="F126" s="1692"/>
      <c r="G126" s="1802"/>
    </row>
    <row r="127" spans="2:7" ht="15">
      <c r="B127" s="1420"/>
      <c r="C127" s="1420"/>
      <c r="F127" s="1692"/>
      <c r="G127" s="1802"/>
    </row>
    <row r="128" spans="2:7" ht="15">
      <c r="B128" s="1420"/>
      <c r="C128" s="1420"/>
      <c r="F128" s="1692"/>
      <c r="G128" s="1802"/>
    </row>
    <row r="129" spans="2:7" ht="15">
      <c r="B129" s="1420"/>
      <c r="C129" s="1420"/>
      <c r="F129" s="1692"/>
      <c r="G129" s="1802"/>
    </row>
    <row r="130" spans="2:7" ht="15">
      <c r="B130" s="1420"/>
      <c r="C130" s="1420"/>
      <c r="F130" s="1692"/>
      <c r="G130" s="1802"/>
    </row>
    <row r="131" spans="2:7" ht="15">
      <c r="B131" s="1420"/>
      <c r="C131" s="1420"/>
      <c r="F131" s="1692"/>
      <c r="G131" s="1802"/>
    </row>
    <row r="132" spans="2:7" ht="15">
      <c r="B132" s="1420"/>
      <c r="C132" s="1420"/>
      <c r="F132" s="1692"/>
      <c r="G132" s="1802"/>
    </row>
    <row r="133" spans="2:7" ht="15">
      <c r="B133" s="1420"/>
      <c r="C133" s="1420"/>
      <c r="F133" s="1692"/>
      <c r="G133" s="1802"/>
    </row>
    <row r="134" spans="2:7" ht="15">
      <c r="B134" s="1420"/>
      <c r="C134" s="1420"/>
      <c r="F134" s="1692"/>
      <c r="G134" s="1802"/>
    </row>
    <row r="135" spans="2:7" ht="15">
      <c r="B135" s="1420"/>
      <c r="C135" s="1420"/>
      <c r="F135" s="1692"/>
      <c r="G135" s="1802"/>
    </row>
    <row r="136" spans="2:7" ht="15">
      <c r="B136" s="1420"/>
      <c r="C136" s="1420"/>
      <c r="F136" s="1692"/>
      <c r="G136" s="1802"/>
    </row>
    <row r="137" spans="2:7" ht="15">
      <c r="B137" s="1420"/>
      <c r="C137" s="1420"/>
      <c r="F137" s="1692"/>
      <c r="G137" s="1802"/>
    </row>
    <row r="138" spans="2:7" ht="15">
      <c r="B138" s="1420"/>
      <c r="C138" s="1420"/>
      <c r="F138" s="1692"/>
      <c r="G138" s="1802"/>
    </row>
    <row r="139" spans="2:7" ht="15">
      <c r="B139" s="1420"/>
      <c r="C139" s="1420"/>
      <c r="F139" s="1692"/>
      <c r="G139" s="1802"/>
    </row>
    <row r="140" spans="2:7" ht="15">
      <c r="B140" s="1420"/>
      <c r="C140" s="1420"/>
      <c r="F140" s="1692"/>
      <c r="G140" s="1802"/>
    </row>
    <row r="141" spans="2:7" ht="15">
      <c r="B141" s="1420"/>
      <c r="C141" s="1420"/>
      <c r="F141" s="1692"/>
      <c r="G141" s="1802"/>
    </row>
    <row r="142" spans="2:7" ht="15">
      <c r="B142" s="1420"/>
      <c r="C142" s="1420"/>
      <c r="F142" s="1692"/>
      <c r="G142" s="1802"/>
    </row>
    <row r="143" spans="2:7" ht="15">
      <c r="B143" s="1420"/>
      <c r="C143" s="1420"/>
      <c r="F143" s="1692"/>
      <c r="G143" s="1802"/>
    </row>
    <row r="144" spans="2:7" ht="15">
      <c r="B144" s="1420"/>
      <c r="C144" s="1420"/>
      <c r="F144" s="1692"/>
      <c r="G144" s="1802"/>
    </row>
    <row r="145" spans="2:7" ht="15">
      <c r="B145" s="1420"/>
      <c r="C145" s="1420"/>
      <c r="F145" s="1692"/>
      <c r="G145" s="1802"/>
    </row>
    <row r="146" spans="2:7" ht="15">
      <c r="B146" s="1420"/>
      <c r="C146" s="1420"/>
      <c r="F146" s="1692"/>
      <c r="G146" s="1802"/>
    </row>
    <row r="147" spans="2:7" ht="15">
      <c r="B147" s="1420"/>
      <c r="C147" s="1420"/>
      <c r="F147" s="1692"/>
      <c r="G147" s="1802"/>
    </row>
    <row r="148" spans="2:7" ht="15">
      <c r="B148" s="1420"/>
      <c r="C148" s="1420"/>
      <c r="F148" s="1692"/>
      <c r="G148" s="1802"/>
    </row>
    <row r="149" spans="2:7" ht="15">
      <c r="B149" s="1420"/>
      <c r="C149" s="1420"/>
      <c r="F149" s="1692"/>
      <c r="G149" s="1802"/>
    </row>
    <row r="150" spans="2:7" ht="15">
      <c r="B150" s="1420"/>
      <c r="C150" s="1420"/>
      <c r="F150" s="1692"/>
      <c r="G150" s="1802"/>
    </row>
    <row r="151" spans="2:7" ht="15">
      <c r="B151" s="1420"/>
      <c r="C151" s="1420"/>
      <c r="F151" s="1692"/>
      <c r="G151" s="1802"/>
    </row>
    <row r="152" spans="2:7" ht="15">
      <c r="B152" s="1420"/>
      <c r="C152" s="1420"/>
      <c r="F152" s="1692"/>
      <c r="G152" s="1802"/>
    </row>
    <row r="153" spans="2:7" ht="15">
      <c r="B153" s="1420"/>
      <c r="C153" s="1420"/>
      <c r="F153" s="1692"/>
      <c r="G153" s="1802"/>
    </row>
    <row r="154" spans="2:7" ht="15">
      <c r="B154" s="1420"/>
      <c r="C154" s="1420"/>
      <c r="F154" s="1692"/>
      <c r="G154" s="1802"/>
    </row>
    <row r="155" spans="2:7" ht="15">
      <c r="B155" s="1420"/>
      <c r="C155" s="1420"/>
      <c r="F155" s="1692"/>
      <c r="G155" s="1802"/>
    </row>
    <row r="156" spans="2:7" ht="15">
      <c r="B156" s="1420"/>
      <c r="C156" s="1420"/>
      <c r="F156" s="1692"/>
      <c r="G156" s="1802"/>
    </row>
    <row r="157" spans="2:7" ht="15">
      <c r="B157" s="1420"/>
      <c r="C157" s="1420"/>
      <c r="F157" s="1692"/>
      <c r="G157" s="1802"/>
    </row>
    <row r="158" spans="2:7" ht="15">
      <c r="B158" s="1420"/>
      <c r="C158" s="1420"/>
      <c r="F158" s="1692"/>
      <c r="G158" s="1802"/>
    </row>
    <row r="159" spans="2:7" ht="15">
      <c r="B159" s="1420"/>
      <c r="C159" s="1420"/>
      <c r="F159" s="1692"/>
      <c r="G159" s="1802"/>
    </row>
    <row r="160" spans="2:7" ht="15">
      <c r="B160" s="1420"/>
      <c r="C160" s="1420"/>
      <c r="F160" s="1692"/>
      <c r="G160" s="1802"/>
    </row>
    <row r="161" spans="2:7" ht="15">
      <c r="B161" s="1420"/>
      <c r="C161" s="1420"/>
      <c r="F161" s="1692"/>
      <c r="G161" s="1802"/>
    </row>
    <row r="162" spans="2:7" ht="15">
      <c r="B162" s="1420"/>
      <c r="C162" s="1420"/>
      <c r="F162" s="1692"/>
      <c r="G162" s="1802"/>
    </row>
    <row r="163" spans="2:7" ht="15">
      <c r="B163" s="1420"/>
      <c r="C163" s="1420"/>
      <c r="F163" s="1692"/>
      <c r="G163" s="1802"/>
    </row>
    <row r="164" spans="2:7" ht="15">
      <c r="B164" s="1420"/>
      <c r="C164" s="1420"/>
      <c r="F164" s="1692"/>
      <c r="G164" s="1802"/>
    </row>
    <row r="165" spans="2:7" ht="15">
      <c r="B165" s="1420"/>
      <c r="C165" s="1420"/>
      <c r="F165" s="1692"/>
      <c r="G165" s="1802"/>
    </row>
    <row r="166" spans="2:7" ht="15">
      <c r="B166" s="1420"/>
      <c r="C166" s="1420"/>
      <c r="F166" s="1692"/>
      <c r="G166" s="1802"/>
    </row>
    <row r="167" spans="2:7" ht="15">
      <c r="B167" s="1420"/>
      <c r="C167" s="1420"/>
      <c r="F167" s="1692"/>
      <c r="G167" s="1802"/>
    </row>
    <row r="168" spans="2:7" ht="15">
      <c r="B168" s="1420"/>
      <c r="C168" s="1420"/>
      <c r="F168" s="1692"/>
      <c r="G168" s="1802"/>
    </row>
    <row r="169" spans="2:7" ht="15">
      <c r="B169" s="1420"/>
      <c r="C169" s="1420"/>
      <c r="F169" s="1692"/>
      <c r="G169" s="1802"/>
    </row>
    <row r="170" spans="2:7" ht="15">
      <c r="B170" s="1420"/>
      <c r="C170" s="1420"/>
      <c r="F170" s="1692"/>
      <c r="G170" s="1802"/>
    </row>
    <row r="171" spans="2:7" ht="15">
      <c r="B171" s="1420"/>
      <c r="C171" s="1420"/>
      <c r="F171" s="1692"/>
      <c r="G171" s="1802"/>
    </row>
    <row r="172" spans="2:7" ht="15">
      <c r="B172" s="1420"/>
      <c r="C172" s="1420"/>
      <c r="F172" s="1692"/>
      <c r="G172" s="1802"/>
    </row>
    <row r="173" spans="2:7" ht="15">
      <c r="B173" s="1420"/>
      <c r="C173" s="1420"/>
      <c r="F173" s="1692"/>
      <c r="G173" s="1802"/>
    </row>
    <row r="174" spans="2:7" ht="15">
      <c r="B174" s="1420"/>
      <c r="C174" s="1420"/>
      <c r="F174" s="1692"/>
      <c r="G174" s="1802"/>
    </row>
    <row r="175" spans="2:7" ht="15">
      <c r="B175" s="1420"/>
      <c r="C175" s="1420"/>
      <c r="F175" s="1692"/>
      <c r="G175" s="1802"/>
    </row>
    <row r="176" spans="2:7" ht="15">
      <c r="B176" s="1420"/>
      <c r="C176" s="1420"/>
      <c r="F176" s="1692"/>
      <c r="G176" s="1802"/>
    </row>
    <row r="177" spans="2:7" ht="15">
      <c r="B177" s="1420"/>
      <c r="C177" s="1420"/>
      <c r="F177" s="1692"/>
      <c r="G177" s="1802"/>
    </row>
    <row r="178" spans="2:7" ht="15">
      <c r="B178" s="1420"/>
      <c r="C178" s="1420"/>
      <c r="F178" s="1692"/>
      <c r="G178" s="1802"/>
    </row>
    <row r="179" spans="2:7" ht="15">
      <c r="B179" s="1420"/>
      <c r="C179" s="1420"/>
      <c r="F179" s="1692"/>
      <c r="G179" s="1802"/>
    </row>
    <row r="180" spans="2:7" ht="15">
      <c r="B180" s="1420"/>
      <c r="C180" s="1420"/>
      <c r="F180" s="1692"/>
      <c r="G180" s="1802"/>
    </row>
    <row r="181" spans="2:7" ht="15">
      <c r="B181" s="1420"/>
      <c r="C181" s="1420"/>
      <c r="F181" s="1692"/>
      <c r="G181" s="1802"/>
    </row>
    <row r="182" spans="2:7" ht="15">
      <c r="B182" s="1420"/>
      <c r="C182" s="1420"/>
      <c r="F182" s="1692"/>
      <c r="G182" s="1802"/>
    </row>
    <row r="183" spans="2:7" ht="15">
      <c r="B183" s="1420"/>
      <c r="C183" s="1420"/>
      <c r="F183" s="1692"/>
      <c r="G183" s="1802"/>
    </row>
    <row r="184" spans="2:7" ht="15">
      <c r="B184" s="1420"/>
      <c r="C184" s="1420"/>
      <c r="F184" s="1692"/>
      <c r="G184" s="1802"/>
    </row>
    <row r="185" spans="2:7" ht="15">
      <c r="B185" s="1420"/>
      <c r="C185" s="1420"/>
      <c r="F185" s="1692"/>
      <c r="G185" s="1802"/>
    </row>
    <row r="186" spans="2:7" ht="15">
      <c r="B186" s="1420"/>
      <c r="C186" s="1420"/>
      <c r="F186" s="1692"/>
      <c r="G186" s="1802"/>
    </row>
    <row r="187" spans="2:7" ht="15">
      <c r="B187" s="1420"/>
      <c r="C187" s="1420"/>
      <c r="F187" s="1692"/>
      <c r="G187" s="1802"/>
    </row>
    <row r="188" spans="2:7" ht="15">
      <c r="B188" s="1420"/>
      <c r="C188" s="1420"/>
      <c r="F188" s="1692"/>
      <c r="G188" s="1802"/>
    </row>
    <row r="189" spans="2:7" ht="15">
      <c r="B189" s="1420"/>
      <c r="C189" s="1420"/>
      <c r="F189" s="1692"/>
      <c r="G189" s="1802"/>
    </row>
    <row r="190" spans="2:7" ht="15">
      <c r="B190" s="1420"/>
      <c r="C190" s="1420"/>
      <c r="F190" s="1692"/>
      <c r="G190" s="1802"/>
    </row>
    <row r="191" spans="2:7" ht="15">
      <c r="B191" s="1420"/>
      <c r="C191" s="1420"/>
      <c r="F191" s="1692"/>
      <c r="G191" s="1802"/>
    </row>
    <row r="192" spans="2:7" ht="15">
      <c r="B192" s="1420"/>
      <c r="C192" s="1420"/>
      <c r="F192" s="1692"/>
      <c r="G192" s="1802"/>
    </row>
    <row r="193" spans="2:7" ht="15">
      <c r="B193" s="1420"/>
      <c r="C193" s="1420"/>
      <c r="F193" s="1692"/>
      <c r="G193" s="1802"/>
    </row>
    <row r="194" spans="2:7" ht="15">
      <c r="B194" s="1420"/>
      <c r="C194" s="1420"/>
      <c r="F194" s="1692"/>
      <c r="G194" s="1802"/>
    </row>
    <row r="195" spans="2:7" ht="15">
      <c r="B195" s="1420"/>
      <c r="C195" s="1420"/>
      <c r="F195" s="1692"/>
      <c r="G195" s="1802"/>
    </row>
    <row r="196" spans="2:7" ht="15">
      <c r="B196" s="1420"/>
      <c r="C196" s="1420"/>
      <c r="F196" s="1692"/>
      <c r="G196" s="1802"/>
    </row>
    <row r="197" spans="2:7" ht="15">
      <c r="B197" s="1420"/>
      <c r="C197" s="1420"/>
      <c r="F197" s="1692"/>
      <c r="G197" s="1802"/>
    </row>
    <row r="198" spans="2:7" ht="15">
      <c r="B198" s="1420"/>
      <c r="C198" s="1420"/>
      <c r="F198" s="1692"/>
      <c r="G198" s="1802"/>
    </row>
    <row r="199" spans="2:7" ht="15">
      <c r="B199" s="1420"/>
      <c r="C199" s="1420"/>
      <c r="F199" s="1692"/>
      <c r="G199" s="1802"/>
    </row>
    <row r="200" spans="2:7" ht="15">
      <c r="B200" s="1420"/>
      <c r="C200" s="1420"/>
      <c r="F200" s="1692"/>
      <c r="G200" s="1802"/>
    </row>
    <row r="201" spans="2:7" ht="15">
      <c r="B201" s="1420"/>
      <c r="C201" s="1420"/>
      <c r="F201" s="1692"/>
      <c r="G201" s="1802"/>
    </row>
    <row r="202" spans="2:7" ht="15">
      <c r="B202" s="1420"/>
      <c r="C202" s="1420"/>
      <c r="F202" s="1692"/>
      <c r="G202" s="1802"/>
    </row>
    <row r="203" spans="2:7" ht="15">
      <c r="B203" s="1420"/>
      <c r="C203" s="1420"/>
      <c r="F203" s="1692"/>
      <c r="G203" s="1802"/>
    </row>
    <row r="204" spans="2:7" ht="15">
      <c r="B204" s="1420"/>
      <c r="C204" s="1420"/>
      <c r="F204" s="1692"/>
      <c r="G204" s="1802"/>
    </row>
    <row r="205" spans="2:7" ht="15">
      <c r="B205" s="1420"/>
      <c r="C205" s="1420"/>
      <c r="F205" s="1692"/>
      <c r="G205" s="1802"/>
    </row>
    <row r="206" spans="2:7" ht="15">
      <c r="B206" s="1420"/>
      <c r="C206" s="1420"/>
      <c r="F206" s="1692"/>
      <c r="G206" s="1802"/>
    </row>
    <row r="207" spans="2:7" ht="15">
      <c r="B207" s="1420"/>
      <c r="C207" s="1420"/>
      <c r="F207" s="1692"/>
      <c r="G207" s="1802"/>
    </row>
    <row r="208" spans="2:7" ht="15">
      <c r="B208" s="1420"/>
      <c r="C208" s="1420"/>
      <c r="F208" s="1692"/>
      <c r="G208" s="1802"/>
    </row>
    <row r="209" spans="2:7" ht="15">
      <c r="B209" s="1420"/>
      <c r="C209" s="1420"/>
      <c r="F209" s="1692"/>
      <c r="G209" s="1802"/>
    </row>
    <row r="210" spans="2:7" ht="15">
      <c r="B210" s="1420"/>
      <c r="C210" s="1420"/>
      <c r="F210" s="1692"/>
      <c r="G210" s="1802"/>
    </row>
    <row r="211" spans="2:7" ht="15">
      <c r="B211" s="1420"/>
      <c r="C211" s="1420"/>
      <c r="F211" s="1692"/>
      <c r="G211" s="1802"/>
    </row>
    <row r="212" spans="2:7" ht="15">
      <c r="B212" s="1420"/>
      <c r="C212" s="1420"/>
      <c r="F212" s="1692"/>
      <c r="G212" s="1802"/>
    </row>
    <row r="213" spans="2:7" ht="15">
      <c r="B213" s="1420"/>
      <c r="C213" s="1420"/>
      <c r="F213" s="1692"/>
      <c r="G213" s="1802"/>
    </row>
    <row r="214" spans="2:7" ht="15">
      <c r="B214" s="1420"/>
      <c r="C214" s="1420"/>
      <c r="F214" s="1692"/>
      <c r="G214" s="1802"/>
    </row>
    <row r="215" spans="2:7" ht="15">
      <c r="B215" s="1420"/>
      <c r="C215" s="1420"/>
      <c r="F215" s="1692"/>
      <c r="G215" s="1802"/>
    </row>
    <row r="216" spans="2:7" ht="15">
      <c r="B216" s="1420"/>
      <c r="C216" s="1420"/>
      <c r="F216" s="1692"/>
      <c r="G216" s="1802"/>
    </row>
    <row r="217" spans="2:7" ht="15">
      <c r="B217" s="1420"/>
      <c r="C217" s="1420"/>
      <c r="F217" s="1692"/>
      <c r="G217" s="1802"/>
    </row>
    <row r="218" spans="2:7" ht="15">
      <c r="B218" s="1420"/>
      <c r="C218" s="1420"/>
      <c r="F218" s="1692"/>
      <c r="G218" s="1802"/>
    </row>
    <row r="219" spans="2:7" ht="15">
      <c r="B219" s="1420"/>
      <c r="C219" s="1420"/>
      <c r="F219" s="1692"/>
      <c r="G219" s="1802"/>
    </row>
    <row r="220" spans="2:7" ht="15">
      <c r="B220" s="1420"/>
      <c r="C220" s="1420"/>
      <c r="F220" s="1692"/>
      <c r="G220" s="1802"/>
    </row>
    <row r="221" spans="2:7" ht="15">
      <c r="B221" s="1420"/>
      <c r="C221" s="1420"/>
      <c r="F221" s="1692"/>
      <c r="G221" s="1802"/>
    </row>
    <row r="222" spans="2:7" ht="15">
      <c r="B222" s="1420"/>
      <c r="C222" s="1420"/>
      <c r="F222" s="1692"/>
      <c r="G222" s="1802"/>
    </row>
    <row r="223" spans="2:7" ht="15">
      <c r="B223" s="1420"/>
      <c r="C223" s="1420"/>
      <c r="F223" s="1692"/>
      <c r="G223" s="1802"/>
    </row>
    <row r="224" spans="2:7" ht="15">
      <c r="B224" s="1420"/>
      <c r="C224" s="1420"/>
      <c r="F224" s="1692"/>
      <c r="G224" s="1802"/>
    </row>
    <row r="225" spans="2:7" ht="15">
      <c r="B225" s="1420"/>
      <c r="C225" s="1420"/>
      <c r="F225" s="1692"/>
      <c r="G225" s="1802"/>
    </row>
    <row r="226" spans="2:7" ht="15">
      <c r="B226" s="1420"/>
      <c r="C226" s="1420"/>
      <c r="F226" s="1692"/>
      <c r="G226" s="1802"/>
    </row>
    <row r="227" spans="2:7" ht="15">
      <c r="B227" s="1420"/>
      <c r="C227" s="1420"/>
      <c r="F227" s="1692"/>
      <c r="G227" s="1802"/>
    </row>
    <row r="228" spans="2:7" ht="15">
      <c r="B228" s="1420"/>
      <c r="C228" s="1420"/>
      <c r="F228" s="1692"/>
      <c r="G228" s="1802"/>
    </row>
    <row r="229" spans="2:7" ht="15">
      <c r="B229" s="1420"/>
      <c r="C229" s="1420"/>
      <c r="F229" s="1692"/>
      <c r="G229" s="1802"/>
    </row>
    <row r="230" spans="2:7" ht="15">
      <c r="B230" s="1420"/>
      <c r="C230" s="1420"/>
      <c r="F230" s="1692"/>
      <c r="G230" s="1802"/>
    </row>
    <row r="231" spans="2:7" ht="15">
      <c r="B231" s="1420"/>
      <c r="C231" s="1420"/>
      <c r="F231" s="1692"/>
      <c r="G231" s="1802"/>
    </row>
    <row r="232" spans="2:7" ht="15">
      <c r="B232" s="1420"/>
      <c r="C232" s="1420"/>
      <c r="F232" s="1692"/>
      <c r="G232" s="1802"/>
    </row>
    <row r="233" spans="2:7" ht="15">
      <c r="B233" s="1420"/>
      <c r="C233" s="1420"/>
      <c r="F233" s="1692"/>
      <c r="G233" s="1802"/>
    </row>
    <row r="234" spans="2:7" ht="15">
      <c r="B234" s="1420"/>
      <c r="C234" s="1420"/>
      <c r="F234" s="1692"/>
      <c r="G234" s="1802"/>
    </row>
    <row r="235" spans="2:7" ht="15">
      <c r="B235" s="1420"/>
      <c r="C235" s="1420"/>
      <c r="F235" s="1692"/>
      <c r="G235" s="1802"/>
    </row>
    <row r="236" spans="2:7" ht="15">
      <c r="B236" s="1420"/>
      <c r="C236" s="1420"/>
      <c r="F236" s="1692"/>
      <c r="G236" s="1802"/>
    </row>
    <row r="237" spans="2:7" ht="15">
      <c r="B237" s="1420"/>
      <c r="C237" s="1420"/>
      <c r="F237" s="1692"/>
      <c r="G237" s="1802"/>
    </row>
    <row r="238" spans="2:7" ht="15">
      <c r="B238" s="1420"/>
      <c r="C238" s="1420"/>
      <c r="F238" s="1692"/>
      <c r="G238" s="1802"/>
    </row>
    <row r="239" spans="2:7" ht="15">
      <c r="B239" s="1420"/>
      <c r="C239" s="1420"/>
      <c r="F239" s="1692"/>
      <c r="G239" s="1802"/>
    </row>
    <row r="240" spans="2:7" ht="15">
      <c r="B240" s="1420"/>
      <c r="C240" s="1420"/>
      <c r="F240" s="1692"/>
      <c r="G240" s="1802"/>
    </row>
    <row r="241" spans="2:7" ht="15">
      <c r="B241" s="1420"/>
      <c r="C241" s="1420"/>
      <c r="F241" s="1692"/>
      <c r="G241" s="1802"/>
    </row>
    <row r="242" spans="2:7" ht="15">
      <c r="B242" s="1420"/>
      <c r="C242" s="1420"/>
      <c r="F242" s="1692"/>
      <c r="G242" s="1802"/>
    </row>
    <row r="243" spans="2:7" ht="15">
      <c r="B243" s="1420"/>
      <c r="C243" s="1420"/>
      <c r="F243" s="1692"/>
      <c r="G243" s="1802"/>
    </row>
    <row r="244" spans="2:7" ht="15">
      <c r="B244" s="1420"/>
      <c r="C244" s="1420"/>
      <c r="F244" s="1692"/>
      <c r="G244" s="1802"/>
    </row>
    <row r="245" spans="2:7" ht="15">
      <c r="B245" s="1420"/>
      <c r="C245" s="1420"/>
      <c r="F245" s="1692"/>
      <c r="G245" s="1802"/>
    </row>
    <row r="246" spans="2:7" ht="15">
      <c r="B246" s="1420"/>
      <c r="C246" s="1420"/>
      <c r="F246" s="1692"/>
      <c r="G246" s="1802"/>
    </row>
    <row r="247" spans="2:7" ht="15">
      <c r="B247" s="1420"/>
      <c r="C247" s="1420"/>
      <c r="F247" s="1692"/>
      <c r="G247" s="1802"/>
    </row>
    <row r="248" spans="2:7" ht="15">
      <c r="B248" s="1420"/>
      <c r="C248" s="1420"/>
      <c r="F248" s="1692"/>
      <c r="G248" s="1802"/>
    </row>
    <row r="249" spans="2:7" ht="15">
      <c r="B249" s="1420"/>
      <c r="C249" s="1420"/>
      <c r="F249" s="1692"/>
      <c r="G249" s="1802"/>
    </row>
    <row r="250" spans="2:7" ht="15">
      <c r="B250" s="1420"/>
      <c r="C250" s="1420"/>
      <c r="F250" s="1692"/>
      <c r="G250" s="1802"/>
    </row>
    <row r="251" spans="2:7" ht="15">
      <c r="B251" s="1420"/>
      <c r="C251" s="1420"/>
      <c r="F251" s="1692"/>
      <c r="G251" s="1802"/>
    </row>
    <row r="252" spans="2:7" ht="15">
      <c r="B252" s="1420"/>
      <c r="C252" s="1420"/>
      <c r="F252" s="1692"/>
      <c r="G252" s="1802"/>
    </row>
    <row r="253" spans="2:7" ht="15">
      <c r="B253" s="1420"/>
      <c r="C253" s="1420"/>
      <c r="F253" s="1692"/>
      <c r="G253" s="1802"/>
    </row>
    <row r="254" spans="2:7" ht="15">
      <c r="B254" s="1420"/>
      <c r="C254" s="1420"/>
      <c r="F254" s="1692"/>
      <c r="G254" s="1802"/>
    </row>
    <row r="255" spans="2:7" ht="15">
      <c r="B255" s="1420"/>
      <c r="C255" s="1420"/>
      <c r="F255" s="1692"/>
      <c r="G255" s="1802"/>
    </row>
    <row r="256" spans="2:7" ht="15">
      <c r="B256" s="1420"/>
      <c r="C256" s="1420"/>
      <c r="F256" s="1692"/>
      <c r="G256" s="1802"/>
    </row>
    <row r="257" spans="2:7" ht="15">
      <c r="B257" s="1420"/>
      <c r="C257" s="1420"/>
      <c r="F257" s="1692"/>
      <c r="G257" s="1802"/>
    </row>
    <row r="258" spans="2:7" ht="15">
      <c r="B258" s="1420"/>
      <c r="C258" s="1420"/>
      <c r="F258" s="1692"/>
      <c r="G258" s="1802"/>
    </row>
    <row r="259" spans="2:7" ht="15">
      <c r="B259" s="1420"/>
      <c r="C259" s="1420"/>
      <c r="F259" s="1692"/>
      <c r="G259" s="1802"/>
    </row>
    <row r="260" spans="2:7" ht="15">
      <c r="B260" s="1420"/>
      <c r="C260" s="1420"/>
      <c r="F260" s="1692"/>
      <c r="G260" s="1802"/>
    </row>
    <row r="261" spans="2:7" ht="15">
      <c r="B261" s="1420"/>
      <c r="C261" s="1420"/>
      <c r="F261" s="1692"/>
      <c r="G261" s="1802"/>
    </row>
    <row r="262" spans="2:7" ht="15">
      <c r="B262" s="1420"/>
      <c r="C262" s="1420"/>
      <c r="F262" s="1692"/>
      <c r="G262" s="1802"/>
    </row>
    <row r="263" spans="2:7" ht="15">
      <c r="B263" s="1420"/>
      <c r="C263" s="1420"/>
      <c r="F263" s="1692"/>
      <c r="G263" s="1802"/>
    </row>
    <row r="264" spans="2:7" ht="15">
      <c r="B264" s="1420"/>
      <c r="C264" s="1420"/>
      <c r="F264" s="1692"/>
      <c r="G264" s="1802"/>
    </row>
    <row r="265" spans="2:7" ht="15">
      <c r="B265" s="1420"/>
      <c r="C265" s="1420"/>
      <c r="F265" s="1692"/>
      <c r="G265" s="1802"/>
    </row>
    <row r="266" spans="2:7" ht="15">
      <c r="B266" s="1420"/>
      <c r="C266" s="1420"/>
      <c r="F266" s="1692"/>
      <c r="G266" s="1802"/>
    </row>
    <row r="267" spans="2:7" ht="15">
      <c r="B267" s="1420"/>
      <c r="C267" s="1420"/>
      <c r="F267" s="1692"/>
      <c r="G267" s="1802"/>
    </row>
    <row r="268" spans="2:7" ht="15">
      <c r="B268" s="1420"/>
      <c r="C268" s="1420"/>
      <c r="F268" s="1692"/>
      <c r="G268" s="1802"/>
    </row>
    <row r="269" spans="2:7" ht="15">
      <c r="B269" s="1420"/>
      <c r="C269" s="1420"/>
      <c r="F269" s="1692"/>
      <c r="G269" s="1802"/>
    </row>
    <row r="270" spans="2:7" ht="15">
      <c r="B270" s="1420"/>
      <c r="C270" s="1420"/>
      <c r="F270" s="1692"/>
      <c r="G270" s="1802"/>
    </row>
    <row r="271" spans="2:7" ht="15">
      <c r="B271" s="1420"/>
      <c r="C271" s="1420"/>
      <c r="F271" s="1692"/>
      <c r="G271" s="1802"/>
    </row>
    <row r="272" spans="2:7" ht="15">
      <c r="B272" s="1420"/>
      <c r="C272" s="1420"/>
      <c r="F272" s="1692"/>
      <c r="G272" s="1802"/>
    </row>
    <row r="273" spans="2:7" ht="15">
      <c r="B273" s="1420"/>
      <c r="C273" s="1420"/>
      <c r="F273" s="1692"/>
      <c r="G273" s="1802"/>
    </row>
    <row r="274" spans="2:7" ht="15">
      <c r="B274" s="1420"/>
      <c r="C274" s="1420"/>
      <c r="F274" s="1692"/>
      <c r="G274" s="1802"/>
    </row>
    <row r="275" spans="2:7" ht="15">
      <c r="B275" s="1420"/>
      <c r="C275" s="1420"/>
      <c r="F275" s="1692"/>
      <c r="G275" s="1802"/>
    </row>
    <row r="276" spans="2:7" ht="15">
      <c r="B276" s="1420"/>
      <c r="C276" s="1420"/>
      <c r="F276" s="1692"/>
      <c r="G276" s="1802"/>
    </row>
    <row r="277" spans="2:7" ht="15">
      <c r="B277" s="1420"/>
      <c r="C277" s="1420"/>
      <c r="F277" s="1692"/>
      <c r="G277" s="1802"/>
    </row>
    <row r="278" spans="2:7" ht="15">
      <c r="B278" s="1420"/>
      <c r="C278" s="1420"/>
      <c r="F278" s="1692"/>
      <c r="G278" s="1802"/>
    </row>
    <row r="279" spans="2:7" ht="15">
      <c r="B279" s="1420"/>
      <c r="C279" s="1420"/>
      <c r="F279" s="1692"/>
      <c r="G279" s="1802"/>
    </row>
    <row r="280" spans="2:7" ht="15">
      <c r="B280" s="1420"/>
      <c r="C280" s="1420"/>
      <c r="F280" s="1692"/>
      <c r="G280" s="1802"/>
    </row>
    <row r="281" spans="2:7" ht="15">
      <c r="B281" s="1420"/>
      <c r="C281" s="1420"/>
      <c r="F281" s="1692"/>
      <c r="G281" s="1802"/>
    </row>
    <row r="282" spans="2:7" ht="15">
      <c r="B282" s="1420"/>
      <c r="C282" s="1420"/>
      <c r="F282" s="1692"/>
      <c r="G282" s="1802"/>
    </row>
    <row r="283" spans="2:7" ht="15">
      <c r="B283" s="1420"/>
      <c r="C283" s="1420"/>
      <c r="F283" s="1692"/>
      <c r="G283" s="1802"/>
    </row>
    <row r="284" spans="2:7" ht="15">
      <c r="B284" s="1420"/>
      <c r="C284" s="1420"/>
      <c r="F284" s="1692"/>
      <c r="G284" s="1802"/>
    </row>
    <row r="285" spans="2:7" ht="15">
      <c r="B285" s="1420"/>
      <c r="C285" s="1420"/>
      <c r="F285" s="1692"/>
      <c r="G285" s="1802"/>
    </row>
    <row r="286" spans="2:7" ht="15">
      <c r="B286" s="1420"/>
      <c r="C286" s="1420"/>
      <c r="F286" s="1692"/>
      <c r="G286" s="1802"/>
    </row>
    <row r="287" spans="2:7" ht="15">
      <c r="B287" s="1420"/>
      <c r="C287" s="1420"/>
      <c r="F287" s="1692"/>
      <c r="G287" s="1802"/>
    </row>
    <row r="288" spans="2:7" ht="15">
      <c r="B288" s="1420"/>
      <c r="C288" s="1420"/>
      <c r="F288" s="1692"/>
      <c r="G288" s="1802"/>
    </row>
    <row r="289" spans="2:7" ht="15">
      <c r="B289" s="1420"/>
      <c r="C289" s="1420"/>
      <c r="F289" s="1692"/>
      <c r="G289" s="1802"/>
    </row>
    <row r="290" spans="2:7" ht="15">
      <c r="B290" s="1420"/>
      <c r="C290" s="1420"/>
      <c r="F290" s="1692"/>
      <c r="G290" s="1802"/>
    </row>
    <row r="291" spans="2:7" ht="15">
      <c r="B291" s="1420"/>
      <c r="C291" s="1420"/>
      <c r="F291" s="1692"/>
      <c r="G291" s="1802"/>
    </row>
    <row r="292" spans="2:7" ht="15">
      <c r="B292" s="1420"/>
      <c r="C292" s="1420"/>
      <c r="F292" s="1692"/>
      <c r="G292" s="1802"/>
    </row>
    <row r="293" spans="2:7" ht="15">
      <c r="B293" s="1420"/>
      <c r="C293" s="1420"/>
      <c r="F293" s="1692"/>
      <c r="G293" s="1802"/>
    </row>
    <row r="294" spans="2:7" ht="15">
      <c r="B294" s="1420"/>
      <c r="C294" s="1420"/>
      <c r="F294" s="1692"/>
      <c r="G294" s="1802"/>
    </row>
    <row r="295" spans="2:7" ht="15">
      <c r="B295" s="1420"/>
      <c r="C295" s="1420"/>
      <c r="F295" s="1692"/>
      <c r="G295" s="1802"/>
    </row>
    <row r="296" spans="2:7" ht="15">
      <c r="B296" s="1420"/>
      <c r="C296" s="1420"/>
      <c r="F296" s="1692"/>
      <c r="G296" s="1802"/>
    </row>
    <row r="297" spans="2:7" ht="15">
      <c r="B297" s="1420"/>
      <c r="C297" s="1420"/>
      <c r="F297" s="1692"/>
      <c r="G297" s="1802"/>
    </row>
    <row r="298" spans="2:7" ht="15">
      <c r="B298" s="1420"/>
      <c r="C298" s="1420"/>
      <c r="F298" s="1692"/>
      <c r="G298" s="1802"/>
    </row>
    <row r="299" spans="2:7" ht="15">
      <c r="B299" s="1420"/>
      <c r="C299" s="1420"/>
      <c r="F299" s="1692"/>
      <c r="G299" s="1802"/>
    </row>
    <row r="300" spans="2:7" ht="15">
      <c r="B300" s="1420"/>
      <c r="C300" s="1420"/>
      <c r="F300" s="1692"/>
      <c r="G300" s="1802"/>
    </row>
    <row r="301" spans="2:7" ht="15">
      <c r="B301" s="1420"/>
      <c r="C301" s="1420"/>
      <c r="F301" s="1692"/>
      <c r="G301" s="1802"/>
    </row>
    <row r="302" spans="2:7" ht="15">
      <c r="B302" s="1420"/>
      <c r="C302" s="1420"/>
      <c r="F302" s="1692"/>
      <c r="G302" s="1802"/>
    </row>
    <row r="303" spans="2:7" ht="15">
      <c r="B303" s="1420"/>
      <c r="C303" s="1420"/>
      <c r="F303" s="1692"/>
      <c r="G303" s="1802"/>
    </row>
    <row r="304" spans="2:7" ht="15">
      <c r="B304" s="1420"/>
      <c r="C304" s="1420"/>
      <c r="F304" s="1692"/>
      <c r="G304" s="1802"/>
    </row>
    <row r="305" spans="2:7" ht="15">
      <c r="B305" s="1420"/>
      <c r="C305" s="1420"/>
      <c r="F305" s="1692"/>
      <c r="G305" s="1802"/>
    </row>
    <row r="306" spans="2:7" ht="15">
      <c r="B306" s="1420"/>
      <c r="C306" s="1420"/>
      <c r="F306" s="1692"/>
      <c r="G306" s="1802"/>
    </row>
    <row r="307" spans="2:7" ht="15">
      <c r="B307" s="1420"/>
      <c r="C307" s="1420"/>
      <c r="F307" s="1692"/>
      <c r="G307" s="1802"/>
    </row>
    <row r="308" spans="2:7" ht="15">
      <c r="B308" s="1420"/>
      <c r="C308" s="1420"/>
      <c r="F308" s="1692"/>
      <c r="G308" s="1802"/>
    </row>
    <row r="309" spans="2:7" ht="15">
      <c r="B309" s="1420"/>
      <c r="C309" s="1420"/>
      <c r="F309" s="1692"/>
      <c r="G309" s="1802"/>
    </row>
    <row r="310" spans="2:7" ht="15">
      <c r="B310" s="1420"/>
      <c r="C310" s="1420"/>
      <c r="F310" s="1692"/>
      <c r="G310" s="1802"/>
    </row>
    <row r="311" spans="2:7" ht="15">
      <c r="B311" s="1420"/>
      <c r="C311" s="1420"/>
      <c r="F311" s="1692"/>
      <c r="G311" s="1802"/>
    </row>
    <row r="312" spans="2:7" ht="15">
      <c r="B312" s="1420"/>
      <c r="C312" s="1420"/>
      <c r="F312" s="1692"/>
      <c r="G312" s="1802"/>
    </row>
    <row r="313" spans="2:7" ht="15">
      <c r="B313" s="1420"/>
      <c r="C313" s="1420"/>
      <c r="F313" s="1692"/>
      <c r="G313" s="1802"/>
    </row>
    <row r="314" spans="2:7" ht="15">
      <c r="B314" s="1420"/>
      <c r="C314" s="1420"/>
      <c r="F314" s="1692"/>
      <c r="G314" s="1802"/>
    </row>
    <row r="315" spans="2:7" ht="15">
      <c r="B315" s="1420"/>
      <c r="C315" s="1420"/>
      <c r="F315" s="1692"/>
      <c r="G315" s="1802"/>
    </row>
    <row r="316" spans="2:7" ht="15">
      <c r="B316" s="1420"/>
      <c r="C316" s="1420"/>
      <c r="F316" s="1692"/>
      <c r="G316" s="1802"/>
    </row>
    <row r="317" spans="2:7" ht="15">
      <c r="B317" s="1420"/>
      <c r="C317" s="1420"/>
      <c r="F317" s="1692"/>
      <c r="G317" s="1802"/>
    </row>
    <row r="318" spans="2:7" ht="15">
      <c r="B318" s="1420"/>
      <c r="C318" s="1420"/>
      <c r="F318" s="1692"/>
      <c r="G318" s="1802"/>
    </row>
    <row r="319" spans="2:7" ht="15">
      <c r="B319" s="1420"/>
      <c r="C319" s="1420"/>
      <c r="F319" s="1692"/>
      <c r="G319" s="1802"/>
    </row>
    <row r="320" spans="2:7" ht="15">
      <c r="B320" s="1420"/>
      <c r="C320" s="1420"/>
      <c r="F320" s="1692"/>
      <c r="G320" s="1802"/>
    </row>
    <row r="321" spans="2:7" ht="15">
      <c r="B321" s="1420"/>
      <c r="C321" s="1420"/>
      <c r="F321" s="1692"/>
      <c r="G321" s="1802"/>
    </row>
    <row r="322" spans="2:7" ht="15">
      <c r="B322" s="1420"/>
      <c r="C322" s="1420"/>
      <c r="F322" s="1692"/>
      <c r="G322" s="1802"/>
    </row>
    <row r="323" spans="2:7" ht="15">
      <c r="B323" s="1420"/>
      <c r="C323" s="1420"/>
      <c r="F323" s="1692"/>
      <c r="G323" s="1802"/>
    </row>
    <row r="324" spans="2:7" ht="15">
      <c r="B324" s="1420"/>
      <c r="C324" s="1420"/>
      <c r="F324" s="1692"/>
      <c r="G324" s="1802"/>
    </row>
    <row r="325" spans="2:7" ht="15">
      <c r="B325" s="1420"/>
      <c r="C325" s="1420"/>
      <c r="F325" s="1692"/>
      <c r="G325" s="1802"/>
    </row>
    <row r="326" spans="2:7" ht="15">
      <c r="B326" s="1420"/>
      <c r="C326" s="1420"/>
      <c r="F326" s="1692"/>
      <c r="G326" s="1802"/>
    </row>
    <row r="327" spans="2:7" ht="15">
      <c r="B327" s="1420"/>
      <c r="C327" s="1420"/>
      <c r="F327" s="1692"/>
      <c r="G327" s="1802"/>
    </row>
    <row r="328" spans="2:7" ht="15">
      <c r="B328" s="1420"/>
      <c r="C328" s="1420"/>
      <c r="F328" s="1692"/>
      <c r="G328" s="1802"/>
    </row>
    <row r="329" spans="2:7" ht="15">
      <c r="B329" s="1420"/>
      <c r="C329" s="1420"/>
      <c r="F329" s="1692"/>
      <c r="G329" s="1802"/>
    </row>
    <row r="330" spans="2:7" ht="15">
      <c r="B330" s="1420"/>
      <c r="C330" s="1420"/>
      <c r="F330" s="1692"/>
      <c r="G330" s="1802"/>
    </row>
    <row r="331" spans="2:7" ht="15">
      <c r="B331" s="1420"/>
      <c r="C331" s="1420"/>
      <c r="F331" s="1692"/>
      <c r="G331" s="1802"/>
    </row>
    <row r="332" spans="2:7" ht="15">
      <c r="B332" s="1420"/>
      <c r="C332" s="1420"/>
      <c r="F332" s="1692"/>
      <c r="G332" s="1802"/>
    </row>
    <row r="333" spans="2:7" ht="15">
      <c r="B333" s="1420"/>
      <c r="C333" s="1420"/>
      <c r="F333" s="1692"/>
      <c r="G333" s="1802"/>
    </row>
    <row r="334" spans="2:7" ht="15">
      <c r="B334" s="1420"/>
      <c r="C334" s="1420"/>
      <c r="F334" s="1692"/>
      <c r="G334" s="1802"/>
    </row>
    <row r="335" spans="2:7" ht="15">
      <c r="B335" s="1420"/>
      <c r="C335" s="1420"/>
      <c r="F335" s="1692"/>
      <c r="G335" s="1802"/>
    </row>
    <row r="336" spans="2:7" ht="15">
      <c r="B336" s="1420"/>
      <c r="C336" s="1420"/>
      <c r="F336" s="1692"/>
      <c r="G336" s="1802"/>
    </row>
    <row r="337" spans="2:7" ht="15">
      <c r="B337" s="1420"/>
      <c r="C337" s="1420"/>
      <c r="F337" s="1692"/>
      <c r="G337" s="1802"/>
    </row>
    <row r="338" spans="2:7" ht="15">
      <c r="B338" s="1420"/>
      <c r="C338" s="1420"/>
      <c r="F338" s="1692"/>
      <c r="G338" s="1802"/>
    </row>
    <row r="339" spans="2:7" ht="15">
      <c r="B339" s="1420"/>
      <c r="C339" s="1420"/>
      <c r="F339" s="1692"/>
      <c r="G339" s="1802"/>
    </row>
    <row r="340" spans="2:7" ht="15">
      <c r="B340" s="1420"/>
      <c r="C340" s="1420"/>
      <c r="F340" s="1692"/>
      <c r="G340" s="1802"/>
    </row>
    <row r="341" spans="2:7" ht="15">
      <c r="B341" s="1420"/>
      <c r="C341" s="1420"/>
      <c r="F341" s="1692"/>
      <c r="G341" s="1802"/>
    </row>
    <row r="342" spans="2:7" ht="15">
      <c r="B342" s="1420"/>
      <c r="C342" s="1420"/>
      <c r="F342" s="1692"/>
      <c r="G342" s="1802"/>
    </row>
    <row r="343" spans="2:7" ht="15">
      <c r="B343" s="1420"/>
      <c r="C343" s="1420"/>
      <c r="F343" s="1692"/>
      <c r="G343" s="1802"/>
    </row>
    <row r="344" spans="2:7" ht="15">
      <c r="B344" s="1420"/>
      <c r="C344" s="1420"/>
      <c r="F344" s="1692"/>
      <c r="G344" s="1802"/>
    </row>
    <row r="345" spans="2:7" ht="15">
      <c r="B345" s="1420"/>
      <c r="C345" s="1420"/>
      <c r="F345" s="1692"/>
      <c r="G345" s="1802"/>
    </row>
    <row r="346" spans="2:7" ht="15">
      <c r="B346" s="1420"/>
      <c r="C346" s="1420"/>
      <c r="F346" s="1692"/>
      <c r="G346" s="1802"/>
    </row>
    <row r="347" spans="2:7" ht="15">
      <c r="B347" s="1420"/>
      <c r="C347" s="1420"/>
      <c r="F347" s="1692"/>
      <c r="G347" s="1802"/>
    </row>
    <row r="348" spans="2:7" ht="15">
      <c r="B348" s="1420"/>
      <c r="C348" s="1420"/>
      <c r="F348" s="1692"/>
      <c r="G348" s="1802"/>
    </row>
    <row r="349" spans="2:7" ht="15">
      <c r="B349" s="1420"/>
      <c r="C349" s="1420"/>
      <c r="F349" s="1692"/>
      <c r="G349" s="1802"/>
    </row>
    <row r="350" spans="2:7" ht="15">
      <c r="B350" s="1420"/>
      <c r="C350" s="1420"/>
      <c r="F350" s="1692"/>
      <c r="G350" s="1802"/>
    </row>
    <row r="351" spans="2:7" ht="15">
      <c r="B351" s="1420"/>
      <c r="C351" s="1420"/>
      <c r="F351" s="1692"/>
      <c r="G351" s="1802"/>
    </row>
    <row r="352" spans="2:7" ht="15">
      <c r="B352" s="1420"/>
      <c r="C352" s="1420"/>
      <c r="F352" s="1692"/>
      <c r="G352" s="1802"/>
    </row>
    <row r="353" spans="2:7" ht="15">
      <c r="B353" s="1420"/>
      <c r="C353" s="1420"/>
      <c r="F353" s="1692"/>
      <c r="G353" s="1802"/>
    </row>
    <row r="354" spans="2:7" ht="15">
      <c r="B354" s="1420"/>
      <c r="C354" s="1420"/>
      <c r="F354" s="1692"/>
      <c r="G354" s="1802"/>
    </row>
    <row r="355" spans="2:7" ht="15">
      <c r="B355" s="1420"/>
      <c r="C355" s="1420"/>
      <c r="F355" s="1692"/>
      <c r="G355" s="1802"/>
    </row>
    <row r="356" spans="2:7" ht="15">
      <c r="B356" s="1420"/>
      <c r="C356" s="1420"/>
      <c r="F356" s="1692"/>
      <c r="G356" s="1802"/>
    </row>
    <row r="357" spans="2:7" ht="15">
      <c r="B357" s="1420"/>
      <c r="C357" s="1420"/>
      <c r="F357" s="1692"/>
      <c r="G357" s="1802"/>
    </row>
    <row r="358" spans="2:7" ht="15">
      <c r="B358" s="1420"/>
      <c r="C358" s="1420"/>
      <c r="F358" s="1692"/>
      <c r="G358" s="1802"/>
    </row>
    <row r="359" spans="2:7" ht="15">
      <c r="B359" s="1420"/>
      <c r="C359" s="1420"/>
      <c r="F359" s="1692"/>
      <c r="G359" s="1802"/>
    </row>
    <row r="360" spans="2:7" ht="15">
      <c r="B360" s="1420"/>
      <c r="C360" s="1420"/>
      <c r="F360" s="1692"/>
      <c r="G360" s="1802"/>
    </row>
    <row r="361" spans="2:7" ht="15">
      <c r="B361" s="1420"/>
      <c r="C361" s="1420"/>
      <c r="F361" s="1692"/>
      <c r="G361" s="1802"/>
    </row>
    <row r="362" spans="2:7" ht="15">
      <c r="B362" s="1420"/>
      <c r="C362" s="1420"/>
      <c r="F362" s="1692"/>
      <c r="G362" s="1802"/>
    </row>
    <row r="363" spans="2:7" ht="15">
      <c r="B363" s="1420"/>
      <c r="C363" s="1420"/>
      <c r="F363" s="1692"/>
      <c r="G363" s="1802"/>
    </row>
    <row r="364" spans="2:7" ht="15">
      <c r="B364" s="1420"/>
      <c r="C364" s="1420"/>
      <c r="F364" s="1692"/>
      <c r="G364" s="1802"/>
    </row>
    <row r="365" spans="2:7" ht="15">
      <c r="B365" s="1420"/>
      <c r="C365" s="1420"/>
      <c r="F365" s="1692"/>
      <c r="G365" s="1802"/>
    </row>
    <row r="366" spans="2:7" ht="15">
      <c r="B366" s="1420"/>
      <c r="C366" s="1420"/>
      <c r="F366" s="1692"/>
      <c r="G366" s="1802"/>
    </row>
    <row r="367" spans="2:7" ht="15">
      <c r="B367" s="1420"/>
      <c r="C367" s="1420"/>
      <c r="F367" s="1692"/>
      <c r="G367" s="1802"/>
    </row>
    <row r="368" spans="2:7" ht="15">
      <c r="B368" s="1420"/>
      <c r="C368" s="1420"/>
      <c r="F368" s="1692"/>
      <c r="G368" s="1802"/>
    </row>
    <row r="369" spans="2:7" ht="15">
      <c r="B369" s="1420"/>
      <c r="C369" s="1420"/>
      <c r="F369" s="1692"/>
      <c r="G369" s="1802"/>
    </row>
    <row r="370" spans="2:7" ht="15">
      <c r="B370" s="1420"/>
      <c r="C370" s="1420"/>
      <c r="F370" s="1692"/>
      <c r="G370" s="1802"/>
    </row>
    <row r="371" spans="2:7" ht="15">
      <c r="B371" s="1420"/>
      <c r="C371" s="1420"/>
      <c r="F371" s="1692"/>
      <c r="G371" s="1802"/>
    </row>
    <row r="372" spans="2:7" ht="15">
      <c r="B372" s="1420"/>
      <c r="C372" s="1420"/>
      <c r="F372" s="1692"/>
      <c r="G372" s="1802"/>
    </row>
    <row r="373" spans="2:7" ht="15">
      <c r="B373" s="1420"/>
      <c r="C373" s="1420"/>
      <c r="F373" s="1692"/>
      <c r="G373" s="1802"/>
    </row>
    <row r="374" spans="2:7" ht="15">
      <c r="B374" s="1420"/>
      <c r="C374" s="1420"/>
      <c r="F374" s="1692"/>
      <c r="G374" s="1802"/>
    </row>
    <row r="375" spans="2:7" ht="15">
      <c r="B375" s="1420"/>
      <c r="C375" s="1420"/>
      <c r="F375" s="1692"/>
      <c r="G375" s="1802"/>
    </row>
    <row r="376" spans="2:7" ht="15">
      <c r="B376" s="1420"/>
      <c r="C376" s="1420"/>
      <c r="F376" s="1692"/>
      <c r="G376" s="1802"/>
    </row>
    <row r="377" spans="2:7" ht="15">
      <c r="B377" s="1420"/>
      <c r="C377" s="1420"/>
      <c r="F377" s="1692"/>
      <c r="G377" s="1802"/>
    </row>
    <row r="378" spans="2:7" ht="15">
      <c r="B378" s="1420"/>
      <c r="C378" s="1420"/>
      <c r="F378" s="1692"/>
      <c r="G378" s="1802"/>
    </row>
    <row r="379" spans="2:7" ht="15">
      <c r="B379" s="1420"/>
      <c r="C379" s="1420"/>
      <c r="F379" s="1692"/>
      <c r="G379" s="1802"/>
    </row>
    <row r="380" spans="2:7" ht="15">
      <c r="B380" s="1420"/>
      <c r="C380" s="1420"/>
      <c r="F380" s="1692"/>
      <c r="G380" s="1802"/>
    </row>
    <row r="381" spans="2:7" ht="15">
      <c r="B381" s="1420"/>
      <c r="C381" s="1420"/>
      <c r="F381" s="1692"/>
      <c r="G381" s="1802"/>
    </row>
    <row r="382" spans="2:7" ht="15">
      <c r="B382" s="1420"/>
      <c r="C382" s="1420"/>
      <c r="F382" s="1692"/>
      <c r="G382" s="1802"/>
    </row>
    <row r="383" spans="2:7" ht="15">
      <c r="B383" s="1420"/>
      <c r="C383" s="1420"/>
      <c r="F383" s="1692"/>
      <c r="G383" s="1802"/>
    </row>
    <row r="384" spans="2:7" ht="15">
      <c r="B384" s="1420"/>
      <c r="C384" s="1420"/>
      <c r="F384" s="1692"/>
      <c r="G384" s="1802"/>
    </row>
    <row r="385" spans="2:7" ht="15">
      <c r="B385" s="1420"/>
      <c r="C385" s="1420"/>
      <c r="F385" s="1692"/>
      <c r="G385" s="1802"/>
    </row>
    <row r="386" spans="2:7" ht="15">
      <c r="B386" s="1420"/>
      <c r="C386" s="1420"/>
      <c r="F386" s="1692"/>
      <c r="G386" s="1802"/>
    </row>
    <row r="387" spans="2:7" ht="15">
      <c r="B387" s="1420"/>
      <c r="C387" s="1420"/>
      <c r="F387" s="1692"/>
      <c r="G387" s="1802"/>
    </row>
    <row r="388" spans="2:7" ht="15">
      <c r="B388" s="1420"/>
      <c r="C388" s="1420"/>
      <c r="F388" s="1692"/>
      <c r="G388" s="1802"/>
    </row>
    <row r="389" spans="2:7" ht="15">
      <c r="B389" s="1420"/>
      <c r="C389" s="1420"/>
      <c r="F389" s="1692"/>
      <c r="G389" s="1802"/>
    </row>
    <row r="390" spans="2:7" ht="15">
      <c r="B390" s="1420"/>
      <c r="C390" s="1420"/>
      <c r="F390" s="1692"/>
      <c r="G390" s="1802"/>
    </row>
    <row r="391" spans="2:7" ht="15">
      <c r="B391" s="1420"/>
      <c r="C391" s="1420"/>
      <c r="F391" s="1692"/>
      <c r="G391" s="1802"/>
    </row>
    <row r="392" spans="2:7" ht="15">
      <c r="B392" s="1420"/>
      <c r="C392" s="1420"/>
      <c r="F392" s="1692"/>
      <c r="G392" s="1802"/>
    </row>
    <row r="393" spans="2:7" ht="15">
      <c r="B393" s="1420"/>
      <c r="C393" s="1420"/>
      <c r="F393" s="1692"/>
      <c r="G393" s="1802"/>
    </row>
    <row r="394" spans="2:7" ht="15">
      <c r="B394" s="1420"/>
      <c r="C394" s="1420"/>
      <c r="F394" s="1692"/>
      <c r="G394" s="1802"/>
    </row>
    <row r="395" spans="2:7" ht="15">
      <c r="B395" s="1420"/>
      <c r="C395" s="1420"/>
      <c r="F395" s="1692"/>
      <c r="G395" s="1802"/>
    </row>
    <row r="396" spans="2:7" ht="15">
      <c r="B396" s="1420"/>
      <c r="C396" s="1420"/>
      <c r="F396" s="1692"/>
      <c r="G396" s="1802"/>
    </row>
    <row r="397" spans="2:7" ht="15">
      <c r="B397" s="1420"/>
      <c r="C397" s="1420"/>
      <c r="F397" s="1692"/>
      <c r="G397" s="1802"/>
    </row>
    <row r="398" spans="2:7" ht="15">
      <c r="B398" s="1420"/>
      <c r="C398" s="1420"/>
      <c r="F398" s="1692"/>
      <c r="G398" s="1802"/>
    </row>
    <row r="399" spans="2:7" ht="15">
      <c r="B399" s="1420"/>
      <c r="C399" s="1420"/>
      <c r="F399" s="1692"/>
      <c r="G399" s="1802"/>
    </row>
    <row r="400" spans="2:7" ht="15">
      <c r="B400" s="1420"/>
      <c r="C400" s="1420"/>
      <c r="F400" s="1692"/>
      <c r="G400" s="1802"/>
    </row>
    <row r="401" spans="2:7" ht="15">
      <c r="B401" s="1420"/>
      <c r="C401" s="1420"/>
      <c r="F401" s="1692"/>
      <c r="G401" s="1802"/>
    </row>
    <row r="402" spans="2:7" ht="15">
      <c r="B402" s="1420"/>
      <c r="C402" s="1420"/>
      <c r="F402" s="1692"/>
      <c r="G402" s="1802"/>
    </row>
    <row r="403" spans="2:7" ht="15">
      <c r="B403" s="1420"/>
      <c r="C403" s="1420"/>
      <c r="F403" s="1692"/>
      <c r="G403" s="1802"/>
    </row>
    <row r="404" spans="2:7" ht="15">
      <c r="B404" s="1420"/>
      <c r="C404" s="1420"/>
      <c r="F404" s="1692"/>
      <c r="G404" s="1802"/>
    </row>
    <row r="405" spans="2:7" ht="15">
      <c r="B405" s="1420"/>
      <c r="C405" s="1420"/>
      <c r="F405" s="1692"/>
      <c r="G405" s="1802"/>
    </row>
    <row r="406" spans="2:7" ht="15">
      <c r="B406" s="1420"/>
      <c r="C406" s="1420"/>
      <c r="F406" s="1692"/>
      <c r="G406" s="1802"/>
    </row>
    <row r="407" spans="2:7" ht="15">
      <c r="B407" s="1420"/>
      <c r="C407" s="1420"/>
      <c r="F407" s="1692"/>
      <c r="G407" s="1802"/>
    </row>
    <row r="408" spans="2:7" ht="15">
      <c r="B408" s="1420"/>
      <c r="C408" s="1420"/>
      <c r="F408" s="1692"/>
      <c r="G408" s="1802"/>
    </row>
    <row r="409" spans="2:7" ht="15">
      <c r="B409" s="1420"/>
      <c r="C409" s="1420"/>
      <c r="F409" s="1692"/>
      <c r="G409" s="1802"/>
    </row>
    <row r="410" spans="2:7" ht="15">
      <c r="B410" s="1420"/>
      <c r="C410" s="1420"/>
      <c r="F410" s="1692"/>
      <c r="G410" s="1802"/>
    </row>
    <row r="411" spans="2:7" ht="15">
      <c r="B411" s="1420"/>
      <c r="C411" s="1420"/>
      <c r="F411" s="1692"/>
      <c r="G411" s="1802"/>
    </row>
    <row r="412" spans="2:7" ht="15">
      <c r="B412" s="1420"/>
      <c r="C412" s="1420"/>
      <c r="F412" s="1692"/>
      <c r="G412" s="1802"/>
    </row>
    <row r="413" spans="2:7" ht="15">
      <c r="B413" s="1420"/>
      <c r="C413" s="1420"/>
      <c r="F413" s="1692"/>
      <c r="G413" s="1802"/>
    </row>
    <row r="414" spans="2:7" ht="15">
      <c r="B414" s="1420"/>
      <c r="C414" s="1420"/>
      <c r="F414" s="1692"/>
      <c r="G414" s="1802"/>
    </row>
    <row r="415" spans="2:7" ht="15">
      <c r="B415" s="1420"/>
      <c r="C415" s="1420"/>
      <c r="F415" s="1692"/>
      <c r="G415" s="1802"/>
    </row>
    <row r="416" spans="2:7" ht="15">
      <c r="B416" s="1420"/>
      <c r="C416" s="1420"/>
      <c r="F416" s="1692"/>
      <c r="G416" s="1802"/>
    </row>
    <row r="417" spans="2:7" ht="15">
      <c r="B417" s="1420"/>
      <c r="C417" s="1420"/>
      <c r="F417" s="1692"/>
      <c r="G417" s="1802"/>
    </row>
    <row r="418" spans="2:7" ht="15">
      <c r="B418" s="1420"/>
      <c r="C418" s="1420"/>
      <c r="F418" s="1692"/>
      <c r="G418" s="1802"/>
    </row>
    <row r="419" spans="2:7" ht="15">
      <c r="B419" s="1420"/>
      <c r="C419" s="1420"/>
      <c r="F419" s="1692"/>
      <c r="G419" s="1802"/>
    </row>
    <row r="420" spans="2:7" ht="15">
      <c r="B420" s="1420"/>
      <c r="C420" s="1420"/>
      <c r="F420" s="1692"/>
      <c r="G420" s="1802"/>
    </row>
    <row r="421" spans="2:7" ht="15">
      <c r="B421" s="1420"/>
      <c r="C421" s="1420"/>
      <c r="F421" s="1692"/>
      <c r="G421" s="1802"/>
    </row>
    <row r="422" spans="2:7" ht="15">
      <c r="B422" s="1420"/>
      <c r="C422" s="1420"/>
      <c r="F422" s="1692"/>
      <c r="G422" s="1802"/>
    </row>
    <row r="423" spans="2:7" ht="15">
      <c r="B423" s="1420"/>
      <c r="C423" s="1420"/>
      <c r="F423" s="1692"/>
      <c r="G423" s="1802"/>
    </row>
    <row r="424" spans="2:7" ht="15">
      <c r="B424" s="1420"/>
      <c r="C424" s="1420"/>
      <c r="F424" s="1692"/>
      <c r="G424" s="1802"/>
    </row>
    <row r="425" spans="2:7" ht="15">
      <c r="B425" s="1420"/>
      <c r="C425" s="1420"/>
      <c r="F425" s="1692"/>
      <c r="G425" s="1802"/>
    </row>
    <row r="426" spans="2:7" ht="15">
      <c r="B426" s="1420"/>
      <c r="C426" s="1420"/>
      <c r="F426" s="1692"/>
      <c r="G426" s="1802"/>
    </row>
    <row r="427" spans="2:7" ht="15">
      <c r="B427" s="1420"/>
      <c r="C427" s="1420"/>
      <c r="F427" s="1692"/>
      <c r="G427" s="1802"/>
    </row>
    <row r="428" spans="2:7" ht="15">
      <c r="B428" s="1420"/>
      <c r="C428" s="1420"/>
      <c r="F428" s="1692"/>
      <c r="G428" s="1802"/>
    </row>
    <row r="429" spans="2:7" ht="15">
      <c r="B429" s="1420"/>
      <c r="C429" s="1420"/>
      <c r="F429" s="1692"/>
      <c r="G429" s="1802"/>
    </row>
    <row r="430" spans="2:7" ht="15">
      <c r="B430" s="1420"/>
      <c r="C430" s="1420"/>
      <c r="F430" s="1692"/>
      <c r="G430" s="1802"/>
    </row>
    <row r="431" spans="2:7" ht="15">
      <c r="B431" s="1420"/>
      <c r="C431" s="1420"/>
      <c r="F431" s="1692"/>
      <c r="G431" s="1802"/>
    </row>
    <row r="432" spans="2:7" ht="15">
      <c r="B432" s="1420"/>
      <c r="C432" s="1420"/>
      <c r="F432" s="1692"/>
      <c r="G432" s="1802"/>
    </row>
    <row r="433" spans="2:7" ht="15">
      <c r="B433" s="1420"/>
      <c r="C433" s="1420"/>
      <c r="F433" s="1692"/>
      <c r="G433" s="1802"/>
    </row>
    <row r="434" spans="2:7" ht="15">
      <c r="B434" s="1420"/>
      <c r="C434" s="1420"/>
      <c r="F434" s="1692"/>
      <c r="G434" s="1802"/>
    </row>
    <row r="435" spans="2:7" ht="15">
      <c r="B435" s="1420"/>
      <c r="C435" s="1420"/>
      <c r="F435" s="1692"/>
      <c r="G435" s="1802"/>
    </row>
    <row r="436" spans="2:7" ht="15">
      <c r="B436" s="1420"/>
      <c r="C436" s="1420"/>
      <c r="F436" s="1692"/>
      <c r="G436" s="1802"/>
    </row>
    <row r="437" spans="2:7" ht="15">
      <c r="B437" s="1420"/>
      <c r="C437" s="1420"/>
      <c r="F437" s="1692"/>
      <c r="G437" s="1802"/>
    </row>
    <row r="438" spans="2:7" ht="15">
      <c r="B438" s="1420"/>
      <c r="C438" s="1420"/>
      <c r="F438" s="1692"/>
      <c r="G438" s="1802"/>
    </row>
    <row r="439" spans="2:7" ht="15">
      <c r="B439" s="1420"/>
      <c r="C439" s="1420"/>
      <c r="F439" s="1692"/>
      <c r="G439" s="1802"/>
    </row>
    <row r="440" spans="2:7" ht="15">
      <c r="B440" s="1420"/>
      <c r="C440" s="1420"/>
      <c r="F440" s="1692"/>
      <c r="G440" s="1802"/>
    </row>
    <row r="441" spans="2:7" ht="15">
      <c r="B441" s="1420"/>
      <c r="C441" s="1420"/>
      <c r="F441" s="1692"/>
      <c r="G441" s="1802"/>
    </row>
    <row r="442" spans="2:7" ht="15">
      <c r="B442" s="1420"/>
      <c r="C442" s="1420"/>
      <c r="F442" s="1692"/>
      <c r="G442" s="1802"/>
    </row>
    <row r="443" spans="2:7" ht="15">
      <c r="B443" s="1420"/>
      <c r="C443" s="1420"/>
      <c r="F443" s="1692"/>
      <c r="G443" s="1802"/>
    </row>
    <row r="444" spans="2:7" ht="15">
      <c r="B444" s="1420"/>
      <c r="C444" s="1420"/>
      <c r="F444" s="1692"/>
      <c r="G444" s="1802"/>
    </row>
    <row r="445" spans="2:7" ht="15">
      <c r="B445" s="1420"/>
      <c r="C445" s="1420"/>
      <c r="F445" s="1692"/>
      <c r="G445" s="1802"/>
    </row>
    <row r="446" spans="2:7" ht="15">
      <c r="B446" s="1420"/>
      <c r="C446" s="1420"/>
      <c r="F446" s="1692"/>
      <c r="G446" s="1802"/>
    </row>
    <row r="447" spans="2:7" ht="15">
      <c r="B447" s="1420"/>
      <c r="C447" s="1420"/>
      <c r="F447" s="1692"/>
      <c r="G447" s="1802"/>
    </row>
    <row r="448" spans="2:7" ht="15">
      <c r="B448" s="1420"/>
      <c r="C448" s="1420"/>
      <c r="F448" s="1692"/>
      <c r="G448" s="1802"/>
    </row>
    <row r="449" spans="2:7" ht="15">
      <c r="B449" s="1420"/>
      <c r="C449" s="1420"/>
      <c r="F449" s="1692"/>
      <c r="G449" s="1802"/>
    </row>
    <row r="450" spans="2:7" ht="15">
      <c r="B450" s="1420"/>
      <c r="C450" s="1420"/>
      <c r="F450" s="1692"/>
      <c r="G450" s="1802"/>
    </row>
    <row r="451" spans="2:7" ht="15">
      <c r="B451" s="1420"/>
      <c r="C451" s="1420"/>
      <c r="F451" s="1692"/>
      <c r="G451" s="1802"/>
    </row>
    <row r="452" spans="2:7" ht="15">
      <c r="B452" s="1420"/>
      <c r="C452" s="1420"/>
      <c r="F452" s="1692"/>
      <c r="G452" s="1802"/>
    </row>
    <row r="453" spans="2:7" ht="15">
      <c r="B453" s="1420"/>
      <c r="C453" s="1420"/>
      <c r="F453" s="1692"/>
      <c r="G453" s="1802"/>
    </row>
    <row r="454" spans="2:7" ht="15">
      <c r="B454" s="1420"/>
      <c r="C454" s="1420"/>
      <c r="F454" s="1692"/>
      <c r="G454" s="1802"/>
    </row>
    <row r="455" spans="2:7" ht="15">
      <c r="B455" s="1420"/>
      <c r="C455" s="1420"/>
      <c r="F455" s="1692"/>
      <c r="G455" s="1802"/>
    </row>
    <row r="456" spans="2:7" ht="15">
      <c r="B456" s="1420"/>
      <c r="C456" s="1420"/>
      <c r="F456" s="1692"/>
      <c r="G456" s="1802"/>
    </row>
    <row r="457" spans="2:7" ht="15">
      <c r="B457" s="1420"/>
      <c r="C457" s="1420"/>
      <c r="F457" s="1692"/>
      <c r="G457" s="1802"/>
    </row>
    <row r="458" spans="2:7" ht="15">
      <c r="B458" s="1420"/>
      <c r="C458" s="1420"/>
      <c r="F458" s="1692"/>
      <c r="G458" s="1802"/>
    </row>
    <row r="459" spans="2:7" ht="15">
      <c r="B459" s="1420"/>
      <c r="C459" s="1420"/>
      <c r="F459" s="1692"/>
      <c r="G459" s="1802"/>
    </row>
    <row r="460" spans="2:7" ht="15">
      <c r="B460" s="1420"/>
      <c r="C460" s="1420"/>
      <c r="F460" s="1692"/>
      <c r="G460" s="1802"/>
    </row>
    <row r="461" spans="2:7" ht="15">
      <c r="B461" s="1420"/>
      <c r="C461" s="1420"/>
      <c r="F461" s="1692"/>
      <c r="G461" s="1802"/>
    </row>
    <row r="462" spans="2:7" ht="15">
      <c r="B462" s="1420"/>
      <c r="C462" s="1420"/>
      <c r="F462" s="1692"/>
      <c r="G462" s="1802"/>
    </row>
    <row r="463" spans="2:7" ht="15">
      <c r="B463" s="1420"/>
      <c r="C463" s="1420"/>
      <c r="F463" s="1692"/>
      <c r="G463" s="1802"/>
    </row>
    <row r="464" spans="2:7" ht="15">
      <c r="B464" s="1420"/>
      <c r="C464" s="1420"/>
      <c r="F464" s="1692"/>
      <c r="G464" s="1802"/>
    </row>
    <row r="465" spans="2:7" ht="15">
      <c r="B465" s="1420"/>
      <c r="C465" s="1420"/>
      <c r="F465" s="1692"/>
      <c r="G465" s="1802"/>
    </row>
    <row r="466" spans="2:7" ht="15">
      <c r="B466" s="1420"/>
      <c r="C466" s="1420"/>
      <c r="F466" s="1692"/>
      <c r="G466" s="1802"/>
    </row>
    <row r="467" spans="2:7" ht="15">
      <c r="B467" s="1420"/>
      <c r="C467" s="1420"/>
      <c r="F467" s="1692"/>
      <c r="G467" s="1802"/>
    </row>
    <row r="468" spans="2:7" ht="15">
      <c r="B468" s="1420"/>
      <c r="C468" s="1420"/>
      <c r="F468" s="1692"/>
      <c r="G468" s="1802"/>
    </row>
    <row r="469" spans="2:7" ht="15">
      <c r="B469" s="1420"/>
      <c r="C469" s="1420"/>
      <c r="F469" s="1692"/>
      <c r="G469" s="1802"/>
    </row>
    <row r="470" spans="2:7" ht="15">
      <c r="B470" s="1420"/>
      <c r="C470" s="1420"/>
      <c r="F470" s="1692"/>
      <c r="G470" s="1802"/>
    </row>
    <row r="471" spans="2:7" ht="15">
      <c r="B471" s="1420"/>
      <c r="C471" s="1420"/>
      <c r="F471" s="1692"/>
      <c r="G471" s="1802"/>
    </row>
    <row r="472" spans="2:7" ht="15">
      <c r="B472" s="1420"/>
      <c r="C472" s="1420"/>
      <c r="F472" s="1692"/>
      <c r="G472" s="1802"/>
    </row>
    <row r="473" spans="2:7" ht="15">
      <c r="B473" s="1420"/>
      <c r="C473" s="1420"/>
      <c r="F473" s="1692"/>
      <c r="G473" s="1802"/>
    </row>
    <row r="474" spans="2:7" ht="15">
      <c r="B474" s="1420"/>
      <c r="C474" s="1420"/>
      <c r="F474" s="1692"/>
      <c r="G474" s="1802"/>
    </row>
    <row r="475" spans="2:7" ht="15">
      <c r="B475" s="1420"/>
      <c r="C475" s="1420"/>
      <c r="F475" s="1692"/>
      <c r="G475" s="1802"/>
    </row>
    <row r="476" spans="2:7" ht="15">
      <c r="B476" s="1420"/>
      <c r="C476" s="1420"/>
      <c r="F476" s="1692"/>
      <c r="G476" s="1802"/>
    </row>
    <row r="477" spans="2:7" ht="15">
      <c r="B477" s="1420"/>
      <c r="C477" s="1420"/>
      <c r="F477" s="1692"/>
      <c r="G477" s="1802"/>
    </row>
    <row r="478" spans="2:7" ht="15">
      <c r="B478" s="1420"/>
      <c r="C478" s="1420"/>
      <c r="F478" s="1692"/>
      <c r="G478" s="1802"/>
    </row>
    <row r="479" spans="2:7" ht="15">
      <c r="B479" s="1420"/>
      <c r="C479" s="1420"/>
      <c r="F479" s="1692"/>
      <c r="G479" s="1802"/>
    </row>
    <row r="480" spans="2:7" ht="15">
      <c r="B480" s="1420"/>
      <c r="C480" s="1420"/>
      <c r="F480" s="1692"/>
      <c r="G480" s="1802"/>
    </row>
    <row r="481" spans="2:7" ht="15">
      <c r="B481" s="1420"/>
      <c r="C481" s="1420"/>
      <c r="F481" s="1692"/>
      <c r="G481" s="1802"/>
    </row>
    <row r="482" spans="2:7" ht="15">
      <c r="B482" s="1420"/>
      <c r="C482" s="1420"/>
      <c r="F482" s="1692"/>
      <c r="G482" s="1802"/>
    </row>
    <row r="483" spans="2:7" ht="15">
      <c r="B483" s="1420"/>
      <c r="C483" s="1420"/>
      <c r="F483" s="1692"/>
      <c r="G483" s="1802"/>
    </row>
    <row r="484" spans="2:7" ht="15">
      <c r="B484" s="1420"/>
      <c r="C484" s="1420"/>
      <c r="F484" s="1692"/>
      <c r="G484" s="1802"/>
    </row>
    <row r="485" spans="2:7" ht="15">
      <c r="B485" s="1420"/>
      <c r="C485" s="1420"/>
      <c r="F485" s="1692"/>
      <c r="G485" s="1802"/>
    </row>
    <row r="486" spans="2:7" ht="15">
      <c r="B486" s="1420"/>
      <c r="C486" s="1420"/>
      <c r="F486" s="1692"/>
      <c r="G486" s="1802"/>
    </row>
    <row r="487" spans="2:7" ht="15">
      <c r="B487" s="1420"/>
      <c r="C487" s="1420"/>
      <c r="F487" s="1692"/>
      <c r="G487" s="1802"/>
    </row>
    <row r="488" spans="2:7" ht="15">
      <c r="B488" s="1420"/>
      <c r="C488" s="1420"/>
      <c r="F488" s="1692"/>
      <c r="G488" s="1802"/>
    </row>
    <row r="489" spans="2:7" ht="15">
      <c r="B489" s="1420"/>
      <c r="C489" s="1420"/>
      <c r="F489" s="1692"/>
      <c r="G489" s="1802"/>
    </row>
    <row r="490" spans="2:7" ht="15">
      <c r="B490" s="1420"/>
      <c r="C490" s="1420"/>
      <c r="F490" s="1692"/>
      <c r="G490" s="1802"/>
    </row>
    <row r="491" spans="2:7" ht="15">
      <c r="B491" s="1420"/>
      <c r="C491" s="1420"/>
      <c r="F491" s="1692"/>
      <c r="G491" s="1802"/>
    </row>
    <row r="492" spans="2:7" ht="15">
      <c r="B492" s="1420"/>
      <c r="C492" s="1420"/>
      <c r="F492" s="1692"/>
      <c r="G492" s="1802"/>
    </row>
    <row r="493" spans="2:7" ht="15">
      <c r="B493" s="1420"/>
      <c r="C493" s="1420"/>
      <c r="F493" s="1692"/>
      <c r="G493" s="1802"/>
    </row>
    <row r="494" spans="2:7" ht="15">
      <c r="B494" s="1420"/>
      <c r="C494" s="1420"/>
      <c r="F494" s="1692"/>
      <c r="G494" s="1802"/>
    </row>
    <row r="495" spans="2:7" ht="15">
      <c r="B495" s="1420"/>
      <c r="C495" s="1420"/>
      <c r="F495" s="1692"/>
      <c r="G495" s="1802"/>
    </row>
    <row r="496" spans="2:7" ht="15">
      <c r="B496" s="1420"/>
      <c r="C496" s="1420"/>
      <c r="F496" s="1692"/>
      <c r="G496" s="1802"/>
    </row>
    <row r="497" spans="2:7" ht="15">
      <c r="B497" s="1420"/>
      <c r="C497" s="1420"/>
      <c r="F497" s="1692"/>
      <c r="G497" s="1802"/>
    </row>
    <row r="498" spans="2:7" ht="15">
      <c r="B498" s="1420"/>
      <c r="C498" s="1420"/>
      <c r="F498" s="1692"/>
      <c r="G498" s="1802"/>
    </row>
    <row r="499" spans="2:7" ht="15">
      <c r="B499" s="1420"/>
      <c r="C499" s="1420"/>
      <c r="F499" s="1692"/>
      <c r="G499" s="1802"/>
    </row>
    <row r="500" spans="2:7" ht="15">
      <c r="B500" s="1420"/>
      <c r="C500" s="1420"/>
      <c r="F500" s="1692"/>
      <c r="G500" s="1802"/>
    </row>
    <row r="501" spans="2:7" ht="15">
      <c r="B501" s="1420"/>
      <c r="C501" s="1420"/>
      <c r="F501" s="1692"/>
      <c r="G501" s="1802"/>
    </row>
    <row r="502" spans="2:7" ht="15">
      <c r="B502" s="1420"/>
      <c r="C502" s="1420"/>
      <c r="F502" s="1692"/>
      <c r="G502" s="1802"/>
    </row>
    <row r="503" spans="2:7" ht="15">
      <c r="B503" s="1420"/>
      <c r="C503" s="1420"/>
      <c r="F503" s="1692"/>
      <c r="G503" s="1802"/>
    </row>
    <row r="504" spans="2:7" ht="15">
      <c r="B504" s="1420"/>
      <c r="C504" s="1420"/>
      <c r="F504" s="1692"/>
      <c r="G504" s="1802"/>
    </row>
    <row r="505" spans="2:7" ht="15">
      <c r="B505" s="1420"/>
      <c r="C505" s="1420"/>
      <c r="F505" s="1692"/>
      <c r="G505" s="1802"/>
    </row>
    <row r="506" spans="2:7" ht="15">
      <c r="B506" s="1420"/>
      <c r="C506" s="1420"/>
      <c r="F506" s="1692"/>
      <c r="G506" s="1802"/>
    </row>
    <row r="507" spans="2:7" ht="15">
      <c r="B507" s="1420"/>
      <c r="C507" s="1420"/>
      <c r="F507" s="1692"/>
      <c r="G507" s="1802"/>
    </row>
    <row r="508" spans="2:7" ht="15">
      <c r="B508" s="1420"/>
      <c r="C508" s="1420"/>
      <c r="F508" s="1692"/>
      <c r="G508" s="1802"/>
    </row>
    <row r="509" spans="2:7" ht="15">
      <c r="B509" s="1420"/>
      <c r="C509" s="1420"/>
      <c r="F509" s="1692"/>
      <c r="G509" s="1802"/>
    </row>
    <row r="510" spans="2:7" ht="15">
      <c r="B510" s="1420"/>
      <c r="C510" s="1420"/>
      <c r="F510" s="1692"/>
      <c r="G510" s="1802"/>
    </row>
    <row r="511" spans="2:7" ht="15">
      <c r="B511" s="1420"/>
      <c r="C511" s="1420"/>
      <c r="F511" s="1692"/>
      <c r="G511" s="1802"/>
    </row>
    <row r="512" spans="2:7" ht="15">
      <c r="B512" s="1420"/>
      <c r="C512" s="1420"/>
      <c r="F512" s="1692"/>
      <c r="G512" s="1802"/>
    </row>
    <row r="513" spans="2:7" ht="15">
      <c r="B513" s="1420"/>
      <c r="C513" s="1420"/>
      <c r="F513" s="1692"/>
      <c r="G513" s="1802"/>
    </row>
    <row r="514" spans="2:7" ht="15">
      <c r="B514" s="1420"/>
      <c r="C514" s="1420"/>
      <c r="F514" s="1692"/>
      <c r="G514" s="1802"/>
    </row>
    <row r="515" spans="2:7" ht="15">
      <c r="B515" s="1420"/>
      <c r="C515" s="1420"/>
      <c r="F515" s="1692"/>
      <c r="G515" s="1802"/>
    </row>
    <row r="516" spans="2:7" ht="15">
      <c r="B516" s="1420"/>
      <c r="C516" s="1420"/>
      <c r="F516" s="1692"/>
      <c r="G516" s="1802"/>
    </row>
    <row r="517" spans="2:7" ht="15">
      <c r="B517" s="1420"/>
      <c r="C517" s="1420"/>
      <c r="F517" s="1692"/>
      <c r="G517" s="1802"/>
    </row>
    <row r="518" spans="2:7" ht="15">
      <c r="B518" s="1420"/>
      <c r="C518" s="1420"/>
      <c r="F518" s="1692"/>
      <c r="G518" s="1802"/>
    </row>
    <row r="519" spans="2:7" ht="15">
      <c r="B519" s="1420"/>
      <c r="C519" s="1420"/>
      <c r="F519" s="1692"/>
      <c r="G519" s="1802"/>
    </row>
    <row r="520" spans="2:7" ht="15">
      <c r="B520" s="1420"/>
      <c r="C520" s="1420"/>
      <c r="F520" s="1692"/>
      <c r="G520" s="1802"/>
    </row>
    <row r="521" spans="2:7" ht="15">
      <c r="B521" s="1420"/>
      <c r="C521" s="1420"/>
      <c r="F521" s="1692"/>
      <c r="G521" s="1802"/>
    </row>
    <row r="522" spans="2:7" ht="15">
      <c r="B522" s="1420"/>
      <c r="C522" s="1420"/>
      <c r="F522" s="1692"/>
      <c r="G522" s="1802"/>
    </row>
    <row r="523" spans="2:7" ht="15">
      <c r="B523" s="1420"/>
      <c r="C523" s="1420"/>
      <c r="F523" s="1692"/>
      <c r="G523" s="1802"/>
    </row>
    <row r="524" spans="2:7" ht="15">
      <c r="B524" s="1420"/>
      <c r="C524" s="1420"/>
      <c r="F524" s="1692"/>
      <c r="G524" s="1802"/>
    </row>
    <row r="525" spans="2:7" ht="15">
      <c r="B525" s="1420"/>
      <c r="C525" s="1420"/>
      <c r="F525" s="1692"/>
      <c r="G525" s="1802"/>
    </row>
    <row r="526" spans="2:7" ht="15">
      <c r="B526" s="1420"/>
      <c r="C526" s="1420"/>
      <c r="F526" s="1692"/>
      <c r="G526" s="1802"/>
    </row>
    <row r="527" spans="2:7" ht="15">
      <c r="B527" s="1420"/>
      <c r="C527" s="1420"/>
      <c r="F527" s="1692"/>
      <c r="G527" s="1802"/>
    </row>
    <row r="528" spans="2:7" ht="15">
      <c r="B528" s="1420"/>
      <c r="C528" s="1420"/>
      <c r="F528" s="1692"/>
      <c r="G528" s="1802"/>
    </row>
    <row r="529" spans="2:7" ht="15">
      <c r="B529" s="1420"/>
      <c r="C529" s="1420"/>
      <c r="F529" s="1692"/>
      <c r="G529" s="1802"/>
    </row>
    <row r="530" spans="2:7" ht="15">
      <c r="B530" s="1420"/>
      <c r="C530" s="1420"/>
      <c r="F530" s="1692"/>
      <c r="G530" s="1802"/>
    </row>
    <row r="531" spans="2:7" ht="15">
      <c r="B531" s="1420"/>
      <c r="C531" s="1420"/>
      <c r="F531" s="1692"/>
      <c r="G531" s="1802"/>
    </row>
    <row r="532" spans="2:7" ht="15">
      <c r="B532" s="1420"/>
      <c r="C532" s="1420"/>
      <c r="F532" s="1692"/>
      <c r="G532" s="1802"/>
    </row>
    <row r="533" spans="2:7" ht="15">
      <c r="B533" s="1420"/>
      <c r="C533" s="1420"/>
      <c r="F533" s="1692"/>
      <c r="G533" s="1802"/>
    </row>
    <row r="534" spans="2:7" ht="15">
      <c r="B534" s="1420"/>
      <c r="C534" s="1420"/>
      <c r="F534" s="1692"/>
      <c r="G534" s="1802"/>
    </row>
    <row r="535" spans="2:7" ht="15">
      <c r="B535" s="1420"/>
      <c r="C535" s="1420"/>
      <c r="F535" s="1692"/>
      <c r="G535" s="1802"/>
    </row>
    <row r="536" spans="2:7" ht="15">
      <c r="B536" s="1420"/>
      <c r="C536" s="1420"/>
      <c r="F536" s="1692"/>
      <c r="G536" s="1802"/>
    </row>
    <row r="537" spans="2:7" ht="15">
      <c r="B537" s="1420"/>
      <c r="C537" s="1420"/>
      <c r="F537" s="1692"/>
      <c r="G537" s="1802"/>
    </row>
    <row r="538" spans="2:7" ht="15">
      <c r="B538" s="1420"/>
      <c r="C538" s="1420"/>
      <c r="F538" s="1692"/>
      <c r="G538" s="1802"/>
    </row>
    <row r="539" spans="2:7" ht="15">
      <c r="B539" s="1420"/>
      <c r="C539" s="1420"/>
      <c r="F539" s="1692"/>
      <c r="G539" s="1802"/>
    </row>
    <row r="540" spans="2:7" ht="15">
      <c r="B540" s="1420"/>
      <c r="C540" s="1420"/>
      <c r="F540" s="1692"/>
      <c r="G540" s="1802"/>
    </row>
    <row r="541" spans="2:7" ht="15">
      <c r="B541" s="1420"/>
      <c r="C541" s="1420"/>
      <c r="F541" s="1692"/>
      <c r="G541" s="1802"/>
    </row>
    <row r="542" spans="2:7" ht="15">
      <c r="B542" s="1420"/>
      <c r="C542" s="1420"/>
      <c r="F542" s="1692"/>
      <c r="G542" s="1802"/>
    </row>
    <row r="543" spans="2:7" ht="15">
      <c r="B543" s="1420"/>
      <c r="C543" s="1420"/>
      <c r="F543" s="1692"/>
      <c r="G543" s="1802"/>
    </row>
    <row r="544" spans="2:7" ht="15">
      <c r="B544" s="1420"/>
      <c r="C544" s="1420"/>
      <c r="F544" s="1692"/>
      <c r="G544" s="1802"/>
    </row>
    <row r="545" spans="2:7" ht="15">
      <c r="B545" s="1420"/>
      <c r="C545" s="1420"/>
      <c r="F545" s="1692"/>
      <c r="G545" s="1802"/>
    </row>
    <row r="546" spans="2:7" ht="15">
      <c r="B546" s="1420"/>
      <c r="C546" s="1420"/>
      <c r="F546" s="1692"/>
      <c r="G546" s="1802"/>
    </row>
    <row r="547" spans="2:7" ht="15">
      <c r="B547" s="1420"/>
      <c r="C547" s="1420"/>
      <c r="F547" s="1692"/>
      <c r="G547" s="1802"/>
    </row>
    <row r="548" spans="2:7" ht="15">
      <c r="B548" s="1420"/>
      <c r="C548" s="1420"/>
      <c r="F548" s="1692"/>
      <c r="G548" s="1802"/>
    </row>
    <row r="549" spans="2:7" ht="15">
      <c r="B549" s="1420"/>
      <c r="C549" s="1420"/>
      <c r="F549" s="1692"/>
      <c r="G549" s="1802"/>
    </row>
    <row r="550" spans="2:7" ht="15">
      <c r="B550" s="1420"/>
      <c r="C550" s="1420"/>
      <c r="F550" s="1692"/>
      <c r="G550" s="1802"/>
    </row>
    <row r="551" spans="2:7" ht="15">
      <c r="B551" s="1420"/>
      <c r="C551" s="1420"/>
      <c r="F551" s="1692"/>
      <c r="G551" s="1802"/>
    </row>
    <row r="552" spans="2:7" ht="15">
      <c r="B552" s="1420"/>
      <c r="C552" s="1420"/>
      <c r="F552" s="1692"/>
      <c r="G552" s="1802"/>
    </row>
    <row r="553" spans="2:7" ht="15">
      <c r="B553" s="1420"/>
      <c r="C553" s="1420"/>
      <c r="F553" s="1692"/>
      <c r="G553" s="1802"/>
    </row>
    <row r="554" spans="2:7" ht="15">
      <c r="B554" s="1420"/>
      <c r="C554" s="1420"/>
      <c r="F554" s="1692"/>
      <c r="G554" s="1802"/>
    </row>
    <row r="555" spans="2:7" ht="15">
      <c r="B555" s="1420"/>
      <c r="C555" s="1420"/>
      <c r="F555" s="1692"/>
      <c r="G555" s="1802"/>
    </row>
    <row r="556" spans="2:7" ht="15">
      <c r="B556" s="1420"/>
      <c r="C556" s="1420"/>
      <c r="F556" s="1692"/>
      <c r="G556" s="1802"/>
    </row>
    <row r="557" spans="2:7" ht="15">
      <c r="B557" s="1420"/>
      <c r="C557" s="1420"/>
      <c r="F557" s="1692"/>
      <c r="G557" s="1802"/>
    </row>
    <row r="558" spans="2:7" ht="15">
      <c r="B558" s="1420"/>
      <c r="C558" s="1420"/>
      <c r="F558" s="1692"/>
      <c r="G558" s="1802"/>
    </row>
    <row r="559" spans="2:7" ht="15">
      <c r="B559" s="1420"/>
      <c r="C559" s="1420"/>
      <c r="F559" s="1692"/>
      <c r="G559" s="1802"/>
    </row>
    <row r="560" spans="2:7" ht="15">
      <c r="B560" s="1420"/>
      <c r="C560" s="1420"/>
      <c r="F560" s="1692"/>
      <c r="G560" s="1802"/>
    </row>
    <row r="561" spans="2:7" ht="15">
      <c r="B561" s="1420"/>
      <c r="C561" s="1420"/>
      <c r="F561" s="1692"/>
      <c r="G561" s="1802"/>
    </row>
    <row r="562" spans="2:7" ht="15">
      <c r="B562" s="1420"/>
      <c r="C562" s="1420"/>
      <c r="F562" s="1692"/>
      <c r="G562" s="1802"/>
    </row>
    <row r="563" spans="2:7" ht="15">
      <c r="B563" s="1420"/>
      <c r="C563" s="1420"/>
      <c r="F563" s="1692"/>
      <c r="G563" s="1802"/>
    </row>
    <row r="564" spans="2:7" ht="15">
      <c r="B564" s="1420"/>
      <c r="C564" s="1420"/>
      <c r="F564" s="1692"/>
      <c r="G564" s="1802"/>
    </row>
    <row r="565" spans="2:7" ht="15">
      <c r="B565" s="1420"/>
      <c r="C565" s="1420"/>
      <c r="F565" s="1692"/>
      <c r="G565" s="1802"/>
    </row>
    <row r="566" spans="2:7" ht="15">
      <c r="B566" s="1420"/>
      <c r="C566" s="1420"/>
      <c r="F566" s="1692"/>
      <c r="G566" s="1802"/>
    </row>
    <row r="567" spans="2:7" ht="15">
      <c r="B567" s="1420"/>
      <c r="C567" s="1420"/>
      <c r="F567" s="1692"/>
      <c r="G567" s="1802"/>
    </row>
    <row r="568" spans="2:7" ht="15">
      <c r="B568" s="1420"/>
      <c r="C568" s="1420"/>
      <c r="F568" s="1692"/>
      <c r="G568" s="1802"/>
    </row>
    <row r="569" spans="2:7" ht="15">
      <c r="B569" s="1420"/>
      <c r="C569" s="1420"/>
      <c r="F569" s="1692"/>
      <c r="G569" s="1802"/>
    </row>
    <row r="570" spans="2:7" ht="15">
      <c r="B570" s="1420"/>
      <c r="C570" s="1420"/>
      <c r="F570" s="1692"/>
      <c r="G570" s="1802"/>
    </row>
    <row r="571" spans="2:7" ht="15">
      <c r="B571" s="1420"/>
      <c r="C571" s="1420"/>
      <c r="F571" s="1692"/>
      <c r="G571" s="1802"/>
    </row>
    <row r="572" spans="2:7" ht="15">
      <c r="B572" s="1420"/>
      <c r="C572" s="1420"/>
      <c r="F572" s="1692"/>
      <c r="G572" s="1802"/>
    </row>
    <row r="573" spans="2:7" ht="15">
      <c r="B573" s="1420"/>
      <c r="C573" s="1420"/>
      <c r="F573" s="1692"/>
      <c r="G573" s="1802"/>
    </row>
    <row r="574" spans="2:7" ht="15">
      <c r="B574" s="1420"/>
      <c r="C574" s="1420"/>
      <c r="F574" s="1692"/>
      <c r="G574" s="1802"/>
    </row>
    <row r="575" spans="2:7" ht="15">
      <c r="B575" s="1420"/>
      <c r="C575" s="1420"/>
      <c r="F575" s="1692"/>
      <c r="G575" s="1802"/>
    </row>
    <row r="576" spans="2:7" ht="15">
      <c r="B576" s="1420"/>
      <c r="C576" s="1420"/>
      <c r="F576" s="1692"/>
      <c r="G576" s="1802"/>
    </row>
    <row r="577" spans="2:7" ht="15">
      <c r="B577" s="1420"/>
      <c r="C577" s="1420"/>
      <c r="F577" s="1692"/>
      <c r="G577" s="1802"/>
    </row>
    <row r="578" spans="2:7" ht="15">
      <c r="B578" s="1420"/>
      <c r="C578" s="1420"/>
      <c r="F578" s="1692"/>
      <c r="G578" s="1802"/>
    </row>
    <row r="579" spans="2:7" ht="15">
      <c r="B579" s="1420"/>
      <c r="C579" s="1420"/>
      <c r="F579" s="1692"/>
      <c r="G579" s="1802"/>
    </row>
    <row r="580" spans="2:7" ht="15">
      <c r="B580" s="1420"/>
      <c r="C580" s="1420"/>
      <c r="F580" s="1692"/>
      <c r="G580" s="1802"/>
    </row>
    <row r="581" spans="2:7" ht="15">
      <c r="B581" s="1420"/>
      <c r="C581" s="1420"/>
      <c r="F581" s="1692"/>
      <c r="G581" s="1802"/>
    </row>
    <row r="582" spans="2:7" ht="15">
      <c r="B582" s="1420"/>
      <c r="C582" s="1420"/>
      <c r="F582" s="1692"/>
      <c r="G582" s="1802"/>
    </row>
    <row r="583" spans="2:7" ht="15">
      <c r="B583" s="1420"/>
      <c r="C583" s="1420"/>
      <c r="F583" s="1692"/>
      <c r="G583" s="1802"/>
    </row>
    <row r="584" spans="2:7" ht="15">
      <c r="B584" s="1420"/>
      <c r="C584" s="1420"/>
      <c r="F584" s="1692"/>
      <c r="G584" s="1802"/>
    </row>
    <row r="585" spans="2:7" ht="15">
      <c r="B585" s="1420"/>
      <c r="C585" s="1420"/>
      <c r="F585" s="1692"/>
      <c r="G585" s="1802"/>
    </row>
    <row r="586" spans="2:7" ht="15">
      <c r="B586" s="1420"/>
      <c r="C586" s="1420"/>
      <c r="F586" s="1692"/>
      <c r="G586" s="1802"/>
    </row>
    <row r="587" spans="2:7" ht="15">
      <c r="B587" s="1420"/>
      <c r="C587" s="1420"/>
      <c r="F587" s="1692"/>
      <c r="G587" s="1802"/>
    </row>
    <row r="588" spans="2:7" ht="15">
      <c r="B588" s="1420"/>
      <c r="C588" s="1420"/>
      <c r="F588" s="1692"/>
      <c r="G588" s="1802"/>
    </row>
    <row r="589" spans="2:7" ht="15">
      <c r="B589" s="1420"/>
      <c r="C589" s="1420"/>
      <c r="F589" s="1692"/>
      <c r="G589" s="1802"/>
    </row>
    <row r="590" spans="2:7" ht="15">
      <c r="B590" s="1420"/>
      <c r="C590" s="1420"/>
      <c r="F590" s="1692"/>
      <c r="G590" s="1802"/>
    </row>
    <row r="591" spans="2:7" ht="15">
      <c r="B591" s="1420"/>
      <c r="C591" s="1420"/>
      <c r="F591" s="1692"/>
      <c r="G591" s="1802"/>
    </row>
    <row r="592" spans="2:7" ht="15">
      <c r="B592" s="1420"/>
      <c r="C592" s="1420"/>
      <c r="F592" s="1692"/>
      <c r="G592" s="1802"/>
    </row>
    <row r="593" spans="2:7" ht="15">
      <c r="B593" s="1420"/>
      <c r="C593" s="1420"/>
      <c r="F593" s="1692"/>
      <c r="G593" s="1802"/>
    </row>
    <row r="594" spans="2:7" ht="15">
      <c r="B594" s="1420"/>
      <c r="C594" s="1420"/>
      <c r="F594" s="1692"/>
      <c r="G594" s="1802"/>
    </row>
    <row r="595" spans="2:7" ht="15">
      <c r="B595" s="1420"/>
      <c r="C595" s="1420"/>
      <c r="F595" s="1692"/>
      <c r="G595" s="1802"/>
    </row>
    <row r="596" spans="2:7" ht="15">
      <c r="B596" s="1420"/>
      <c r="C596" s="1420"/>
      <c r="F596" s="1692"/>
      <c r="G596" s="1802"/>
    </row>
    <row r="597" spans="2:7" ht="15">
      <c r="B597" s="1420"/>
      <c r="C597" s="1420"/>
      <c r="F597" s="1692"/>
      <c r="G597" s="1802"/>
    </row>
    <row r="598" spans="2:7" ht="15">
      <c r="B598" s="1420"/>
      <c r="C598" s="1420"/>
      <c r="F598" s="1692"/>
      <c r="G598" s="1802"/>
    </row>
    <row r="599" spans="2:7" ht="15">
      <c r="B599" s="1420"/>
      <c r="C599" s="1420"/>
      <c r="F599" s="1692"/>
      <c r="G599" s="1802"/>
    </row>
    <row r="600" spans="2:7" ht="15">
      <c r="B600" s="1420"/>
      <c r="C600" s="1420"/>
      <c r="F600" s="1692"/>
      <c r="G600" s="1802"/>
    </row>
    <row r="601" spans="2:7" ht="15">
      <c r="B601" s="1420"/>
      <c r="C601" s="1420"/>
      <c r="F601" s="1692"/>
      <c r="G601" s="1802"/>
    </row>
    <row r="602" spans="2:7" ht="15">
      <c r="B602" s="1420"/>
      <c r="C602" s="1420"/>
      <c r="F602" s="1692"/>
      <c r="G602" s="1802"/>
    </row>
    <row r="603" spans="2:7" ht="15">
      <c r="B603" s="1420"/>
      <c r="C603" s="1420"/>
      <c r="F603" s="1692"/>
      <c r="G603" s="1802"/>
    </row>
    <row r="604" spans="2:7" ht="15">
      <c r="B604" s="1420"/>
      <c r="C604" s="1420"/>
      <c r="F604" s="1692"/>
      <c r="G604" s="1802"/>
    </row>
    <row r="605" spans="2:7" ht="15">
      <c r="B605" s="1420"/>
      <c r="C605" s="1420"/>
      <c r="F605" s="1692"/>
      <c r="G605" s="1802"/>
    </row>
    <row r="606" spans="2:7" ht="15">
      <c r="B606" s="1420"/>
      <c r="C606" s="1420"/>
      <c r="F606" s="1692"/>
      <c r="G606" s="1802"/>
    </row>
    <row r="607" spans="2:7" ht="15">
      <c r="B607" s="1420"/>
      <c r="C607" s="1420"/>
      <c r="F607" s="1692"/>
      <c r="G607" s="1802"/>
    </row>
    <row r="608" spans="2:7" ht="15">
      <c r="B608" s="1420"/>
      <c r="C608" s="1420"/>
      <c r="F608" s="1692"/>
      <c r="G608" s="1802"/>
    </row>
    <row r="609" spans="2:7" ht="15">
      <c r="B609" s="1420"/>
      <c r="C609" s="1420"/>
      <c r="F609" s="1692"/>
      <c r="G609" s="1802"/>
    </row>
    <row r="610" spans="2:7" ht="15">
      <c r="B610" s="1420"/>
      <c r="C610" s="1420"/>
      <c r="F610" s="1692"/>
      <c r="G610" s="1802"/>
    </row>
    <row r="611" spans="2:7" ht="15">
      <c r="B611" s="1420"/>
      <c r="C611" s="1420"/>
      <c r="F611" s="1692"/>
      <c r="G611" s="1802"/>
    </row>
    <row r="612" spans="2:7" ht="15">
      <c r="B612" s="1420"/>
      <c r="C612" s="1420"/>
      <c r="F612" s="1692"/>
      <c r="G612" s="1802"/>
    </row>
    <row r="613" spans="2:7" ht="15">
      <c r="B613" s="1420"/>
      <c r="C613" s="1420"/>
      <c r="F613" s="1692"/>
      <c r="G613" s="1802"/>
    </row>
    <row r="614" spans="2:7" ht="15">
      <c r="B614" s="1420"/>
      <c r="C614" s="1420"/>
      <c r="F614" s="1692"/>
      <c r="G614" s="1802"/>
    </row>
    <row r="615" spans="2:7" ht="15">
      <c r="B615" s="1420"/>
      <c r="C615" s="1420"/>
      <c r="F615" s="1692"/>
      <c r="G615" s="1802"/>
    </row>
    <row r="616" spans="2:7" ht="15">
      <c r="B616" s="1420"/>
      <c r="C616" s="1420"/>
      <c r="F616" s="1692"/>
      <c r="G616" s="1802"/>
    </row>
    <row r="617" spans="2:7" ht="15">
      <c r="B617" s="1420"/>
      <c r="C617" s="1420"/>
      <c r="F617" s="1692"/>
      <c r="G617" s="1802"/>
    </row>
    <row r="618" spans="2:7" ht="15">
      <c r="B618" s="1420"/>
      <c r="C618" s="1420"/>
      <c r="F618" s="1692"/>
      <c r="G618" s="1802"/>
    </row>
    <row r="619" spans="2:7" ht="15">
      <c r="B619" s="1420"/>
      <c r="C619" s="1420"/>
      <c r="F619" s="1692"/>
      <c r="G619" s="1802"/>
    </row>
    <row r="620" spans="2:7" ht="15">
      <c r="B620" s="1420"/>
      <c r="C620" s="1420"/>
      <c r="F620" s="1692"/>
      <c r="G620" s="1802"/>
    </row>
    <row r="621" spans="2:7" ht="15">
      <c r="B621" s="1420"/>
      <c r="C621" s="1420"/>
      <c r="F621" s="1692"/>
      <c r="G621" s="1802"/>
    </row>
    <row r="622" spans="2:7" ht="15">
      <c r="B622" s="1420"/>
      <c r="C622" s="1420"/>
      <c r="F622" s="1692"/>
      <c r="G622" s="1802"/>
    </row>
    <row r="623" spans="2:7" ht="15">
      <c r="B623" s="1420"/>
      <c r="C623" s="1420"/>
      <c r="F623" s="1692"/>
      <c r="G623" s="1802"/>
    </row>
    <row r="624" spans="2:7" ht="15">
      <c r="B624" s="1420"/>
      <c r="C624" s="1420"/>
      <c r="F624" s="1692"/>
      <c r="G624" s="1802"/>
    </row>
    <row r="625" spans="2:7" ht="15">
      <c r="B625" s="1420"/>
      <c r="C625" s="1420"/>
      <c r="F625" s="1692"/>
      <c r="G625" s="1802"/>
    </row>
    <row r="626" spans="2:7" ht="15">
      <c r="B626" s="1420"/>
      <c r="C626" s="1420"/>
      <c r="F626" s="1692"/>
      <c r="G626" s="1802"/>
    </row>
    <row r="627" spans="2:7" ht="15">
      <c r="B627" s="1420"/>
      <c r="C627" s="1420"/>
      <c r="F627" s="1692"/>
      <c r="G627" s="1802"/>
    </row>
    <row r="628" spans="2:7" ht="15">
      <c r="B628" s="1420"/>
      <c r="C628" s="1420"/>
      <c r="F628" s="1692"/>
      <c r="G628" s="1802"/>
    </row>
    <row r="629" spans="2:7" ht="15">
      <c r="B629" s="1420"/>
      <c r="C629" s="1420"/>
      <c r="F629" s="1692"/>
      <c r="G629" s="1802"/>
    </row>
    <row r="630" spans="2:7" ht="15">
      <c r="B630" s="1420"/>
      <c r="C630" s="1420"/>
      <c r="F630" s="1692"/>
      <c r="G630" s="1802"/>
    </row>
    <row r="631" spans="2:7" ht="15">
      <c r="B631" s="1420"/>
      <c r="C631" s="1420"/>
      <c r="F631" s="1692"/>
      <c r="G631" s="1802"/>
    </row>
    <row r="632" spans="2:7" ht="15">
      <c r="B632" s="1420"/>
      <c r="C632" s="1420"/>
      <c r="F632" s="1692"/>
      <c r="G632" s="1802"/>
    </row>
    <row r="633" spans="2:7" ht="15">
      <c r="B633" s="1420"/>
      <c r="C633" s="1420"/>
      <c r="F633" s="1692"/>
      <c r="G633" s="1802"/>
    </row>
    <row r="634" spans="2:7" ht="15">
      <c r="B634" s="1420"/>
      <c r="C634" s="1420"/>
      <c r="F634" s="1692"/>
      <c r="G634" s="1802"/>
    </row>
    <row r="635" spans="2:7" ht="15">
      <c r="B635" s="1420"/>
      <c r="C635" s="1420"/>
      <c r="F635" s="1692"/>
      <c r="G635" s="1802"/>
    </row>
    <row r="636" spans="2:7" ht="15">
      <c r="B636" s="1420"/>
      <c r="C636" s="1420"/>
      <c r="F636" s="1692"/>
      <c r="G636" s="1802"/>
    </row>
    <row r="637" spans="2:7" ht="15">
      <c r="B637" s="1420"/>
      <c r="C637" s="1420"/>
      <c r="F637" s="1692"/>
      <c r="G637" s="1802"/>
    </row>
    <row r="638" spans="2:7" ht="15">
      <c r="B638" s="1420"/>
      <c r="C638" s="1420"/>
      <c r="F638" s="1692"/>
      <c r="G638" s="1802"/>
    </row>
    <row r="639" spans="2:7" ht="15">
      <c r="B639" s="1420"/>
      <c r="C639" s="1420"/>
      <c r="F639" s="1692"/>
      <c r="G639" s="1802"/>
    </row>
    <row r="640" spans="2:7" ht="15">
      <c r="B640" s="1420"/>
      <c r="C640" s="1420"/>
      <c r="F640" s="1692"/>
      <c r="G640" s="1802"/>
    </row>
    <row r="641" spans="2:7" ht="15">
      <c r="B641" s="1420"/>
      <c r="C641" s="1420"/>
      <c r="F641" s="1692"/>
      <c r="G641" s="1802"/>
    </row>
    <row r="642" spans="2:7" ht="15">
      <c r="B642" s="1420"/>
      <c r="C642" s="1420"/>
      <c r="F642" s="1692"/>
      <c r="G642" s="1802"/>
    </row>
    <row r="643" spans="2:7" ht="15">
      <c r="B643" s="1420"/>
      <c r="C643" s="1420"/>
      <c r="F643" s="1692"/>
      <c r="G643" s="1802"/>
    </row>
    <row r="644" spans="2:7" ht="15">
      <c r="B644" s="1420"/>
      <c r="C644" s="1420"/>
      <c r="F644" s="1692"/>
      <c r="G644" s="1802"/>
    </row>
    <row r="645" spans="2:7" ht="15">
      <c r="B645" s="1420"/>
      <c r="C645" s="1420"/>
      <c r="F645" s="1692"/>
      <c r="G645" s="1802"/>
    </row>
    <row r="646" spans="2:7" ht="15">
      <c r="B646" s="1420"/>
      <c r="C646" s="1420"/>
      <c r="F646" s="1692"/>
      <c r="G646" s="1802"/>
    </row>
    <row r="647" spans="2:7" ht="15">
      <c r="B647" s="1420"/>
      <c r="C647" s="1420"/>
      <c r="F647" s="1692"/>
      <c r="G647" s="1802"/>
    </row>
    <row r="648" spans="2:7" ht="15">
      <c r="B648" s="1420"/>
      <c r="C648" s="1420"/>
      <c r="F648" s="1692"/>
      <c r="G648" s="1802"/>
    </row>
    <row r="649" spans="2:7" ht="15">
      <c r="B649" s="1420"/>
      <c r="C649" s="1420"/>
      <c r="F649" s="1692"/>
      <c r="G649" s="1802"/>
    </row>
    <row r="650" spans="2:7" ht="15">
      <c r="B650" s="1420"/>
      <c r="C650" s="1420"/>
      <c r="F650" s="1692"/>
      <c r="G650" s="1802"/>
    </row>
    <row r="651" spans="2:7" ht="15">
      <c r="B651" s="1420"/>
      <c r="C651" s="1420"/>
      <c r="F651" s="1692"/>
      <c r="G651" s="1802"/>
    </row>
    <row r="652" spans="2:7" ht="15">
      <c r="B652" s="1420"/>
      <c r="C652" s="1420"/>
      <c r="F652" s="1692"/>
      <c r="G652" s="1802"/>
    </row>
    <row r="653" spans="2:7" ht="15">
      <c r="B653" s="1420"/>
      <c r="C653" s="1420"/>
      <c r="F653" s="1692"/>
      <c r="G653" s="1802"/>
    </row>
    <row r="654" spans="2:7" ht="15">
      <c r="B654" s="1420"/>
      <c r="C654" s="1420"/>
      <c r="F654" s="1692"/>
      <c r="G654" s="1802"/>
    </row>
    <row r="655" spans="2:7" ht="15">
      <c r="B655" s="1420"/>
      <c r="C655" s="1420"/>
      <c r="F655" s="1692"/>
      <c r="G655" s="1802"/>
    </row>
    <row r="656" spans="2:7" ht="15">
      <c r="B656" s="1420"/>
      <c r="C656" s="1420"/>
      <c r="F656" s="1692"/>
      <c r="G656" s="1802"/>
    </row>
    <row r="657" spans="2:7" ht="15">
      <c r="B657" s="1420"/>
      <c r="C657" s="1420"/>
      <c r="F657" s="1692"/>
      <c r="G657" s="1802"/>
    </row>
    <row r="658" spans="2:7" ht="15">
      <c r="B658" s="1420"/>
      <c r="C658" s="1420"/>
      <c r="F658" s="1692"/>
      <c r="G658" s="1802"/>
    </row>
    <row r="659" spans="2:7" ht="15">
      <c r="B659" s="1420"/>
      <c r="C659" s="1420"/>
      <c r="F659" s="1692"/>
      <c r="G659" s="1802"/>
    </row>
    <row r="660" spans="2:7" ht="15">
      <c r="B660" s="1420"/>
      <c r="C660" s="1420"/>
      <c r="F660" s="1692"/>
      <c r="G660" s="1802"/>
    </row>
    <row r="661" spans="2:7" ht="15">
      <c r="B661" s="1420"/>
      <c r="C661" s="1420"/>
      <c r="F661" s="1692"/>
      <c r="G661" s="1802"/>
    </row>
    <row r="662" spans="2:7" ht="15">
      <c r="B662" s="1420"/>
      <c r="C662" s="1420"/>
      <c r="F662" s="1692"/>
      <c r="G662" s="1802"/>
    </row>
    <row r="663" spans="2:7" ht="15">
      <c r="B663" s="1420"/>
      <c r="C663" s="1420"/>
      <c r="F663" s="1692"/>
      <c r="G663" s="1802"/>
    </row>
    <row r="664" spans="2:7" ht="15">
      <c r="B664" s="1420"/>
      <c r="C664" s="1420"/>
      <c r="F664" s="1692"/>
      <c r="G664" s="1802"/>
    </row>
    <row r="665" spans="2:7" ht="15">
      <c r="B665" s="1420"/>
      <c r="C665" s="1420"/>
      <c r="F665" s="1692"/>
      <c r="G665" s="1802"/>
    </row>
    <row r="666" spans="2:7" ht="15">
      <c r="B666" s="1420"/>
      <c r="C666" s="1420"/>
      <c r="F666" s="1692"/>
      <c r="G666" s="1802"/>
    </row>
    <row r="667" spans="2:7" ht="15">
      <c r="B667" s="1420"/>
      <c r="C667" s="1420"/>
      <c r="F667" s="1692"/>
      <c r="G667" s="1802"/>
    </row>
    <row r="668" spans="2:7" ht="15">
      <c r="B668" s="1420"/>
      <c r="C668" s="1420"/>
      <c r="F668" s="1692"/>
      <c r="G668" s="1802"/>
    </row>
    <row r="669" spans="2:7" ht="15">
      <c r="B669" s="1420"/>
      <c r="C669" s="1420"/>
      <c r="F669" s="1692"/>
      <c r="G669" s="1802"/>
    </row>
    <row r="670" spans="2:7" ht="15">
      <c r="B670" s="1420"/>
      <c r="C670" s="1420"/>
      <c r="F670" s="1692"/>
      <c r="G670" s="1802"/>
    </row>
    <row r="671" spans="2:7" ht="15">
      <c r="B671" s="1420"/>
      <c r="C671" s="1420"/>
      <c r="F671" s="1692"/>
      <c r="G671" s="1802"/>
    </row>
    <row r="672" spans="2:7" ht="15">
      <c r="B672" s="1420"/>
      <c r="C672" s="1420"/>
      <c r="F672" s="1692"/>
      <c r="G672" s="1802"/>
    </row>
    <row r="673" spans="2:7" ht="15">
      <c r="B673" s="1420"/>
      <c r="C673" s="1420"/>
      <c r="F673" s="1692"/>
      <c r="G673" s="1802"/>
    </row>
    <row r="674" spans="2:7" ht="15">
      <c r="B674" s="1420"/>
      <c r="C674" s="1420"/>
      <c r="F674" s="1692"/>
      <c r="G674" s="1802"/>
    </row>
    <row r="675" spans="2:7" ht="15">
      <c r="B675" s="1420"/>
      <c r="C675" s="1420"/>
      <c r="F675" s="1692"/>
      <c r="G675" s="1802"/>
    </row>
    <row r="676" spans="2:7" ht="15">
      <c r="B676" s="1420"/>
      <c r="C676" s="1420"/>
      <c r="F676" s="1692"/>
      <c r="G676" s="1802"/>
    </row>
    <row r="677" spans="2:7" ht="15">
      <c r="B677" s="1420"/>
      <c r="C677" s="1420"/>
      <c r="F677" s="1692"/>
      <c r="G677" s="1802"/>
    </row>
    <row r="678" spans="2:7" ht="15">
      <c r="B678" s="1420"/>
      <c r="C678" s="1420"/>
      <c r="F678" s="1692"/>
      <c r="G678" s="1802"/>
    </row>
    <row r="679" spans="2:7" ht="15">
      <c r="B679" s="1420"/>
      <c r="C679" s="1420"/>
      <c r="F679" s="1692"/>
      <c r="G679" s="1802"/>
    </row>
    <row r="680" spans="2:7" ht="15">
      <c r="B680" s="1420"/>
      <c r="C680" s="1420"/>
      <c r="F680" s="1692"/>
      <c r="G680" s="1802"/>
    </row>
    <row r="681" spans="2:7" ht="15">
      <c r="B681" s="1420"/>
      <c r="C681" s="1420"/>
      <c r="F681" s="1692"/>
      <c r="G681" s="1802"/>
    </row>
    <row r="682" spans="2:7" ht="15">
      <c r="B682" s="1420"/>
      <c r="C682" s="1420"/>
      <c r="F682" s="1692"/>
      <c r="G682" s="1802"/>
    </row>
    <row r="683" spans="2:7" ht="15">
      <c r="B683" s="1420"/>
      <c r="C683" s="1420"/>
      <c r="F683" s="1692"/>
      <c r="G683" s="1802"/>
    </row>
    <row r="684" spans="2:7" ht="15">
      <c r="B684" s="1420"/>
      <c r="C684" s="1420"/>
      <c r="F684" s="1692"/>
      <c r="G684" s="1802"/>
    </row>
    <row r="685" spans="2:7" ht="15">
      <c r="B685" s="1420"/>
      <c r="C685" s="1420"/>
      <c r="F685" s="1692"/>
      <c r="G685" s="1802"/>
    </row>
    <row r="686" spans="2:7" ht="15">
      <c r="B686" s="1420"/>
      <c r="C686" s="1420"/>
      <c r="F686" s="1692"/>
      <c r="G686" s="1802"/>
    </row>
    <row r="687" spans="2:7" ht="15">
      <c r="B687" s="1420"/>
      <c r="C687" s="1420"/>
      <c r="F687" s="1692"/>
      <c r="G687" s="1802"/>
    </row>
    <row r="688" spans="2:7" ht="15">
      <c r="B688" s="1420"/>
      <c r="C688" s="1420"/>
      <c r="F688" s="1692"/>
      <c r="G688" s="1802"/>
    </row>
    <row r="689" spans="2:7" ht="15">
      <c r="B689" s="1420"/>
      <c r="C689" s="1420"/>
      <c r="F689" s="1692"/>
      <c r="G689" s="1802"/>
    </row>
    <row r="690" spans="2:7" ht="15">
      <c r="B690" s="1420"/>
      <c r="C690" s="1420"/>
      <c r="F690" s="1692"/>
      <c r="G690" s="1802"/>
    </row>
    <row r="691" spans="2:7" ht="15">
      <c r="B691" s="1420"/>
      <c r="C691" s="1420"/>
      <c r="F691" s="1692"/>
      <c r="G691" s="1802"/>
    </row>
    <row r="692" spans="2:7" ht="15">
      <c r="B692" s="1420"/>
      <c r="C692" s="1420"/>
      <c r="F692" s="1692"/>
      <c r="G692" s="1802"/>
    </row>
    <row r="693" spans="2:7" ht="15">
      <c r="B693" s="1420"/>
      <c r="C693" s="1420"/>
      <c r="F693" s="1692"/>
      <c r="G693" s="1802"/>
    </row>
    <row r="694" spans="2:7" ht="15">
      <c r="B694" s="1420"/>
      <c r="C694" s="1420"/>
      <c r="F694" s="1692"/>
      <c r="G694" s="1802"/>
    </row>
    <row r="695" spans="2:7" ht="15">
      <c r="B695" s="1420"/>
      <c r="C695" s="1420"/>
      <c r="F695" s="1692"/>
      <c r="G695" s="1802"/>
    </row>
    <row r="696" spans="2:7" ht="15">
      <c r="B696" s="1420"/>
      <c r="C696" s="1420"/>
      <c r="F696" s="1692"/>
      <c r="G696" s="1802"/>
    </row>
    <row r="697" spans="2:7" ht="15">
      <c r="B697" s="1420"/>
      <c r="C697" s="1420"/>
      <c r="F697" s="1692"/>
      <c r="G697" s="1802"/>
    </row>
    <row r="698" spans="2:7" ht="15">
      <c r="B698" s="1420"/>
      <c r="C698" s="1420"/>
      <c r="F698" s="1692"/>
      <c r="G698" s="1802"/>
    </row>
    <row r="699" spans="2:7" ht="15">
      <c r="B699" s="1420"/>
      <c r="C699" s="1420"/>
      <c r="F699" s="1692"/>
      <c r="G699" s="1802"/>
    </row>
    <row r="700" spans="2:7" ht="15">
      <c r="B700" s="1420"/>
      <c r="C700" s="1420"/>
      <c r="F700" s="1692"/>
      <c r="G700" s="1802"/>
    </row>
    <row r="701" spans="2:7" ht="15">
      <c r="B701" s="1420"/>
      <c r="C701" s="1420"/>
      <c r="F701" s="1692"/>
      <c r="G701" s="1802"/>
    </row>
    <row r="702" spans="2:7" ht="15">
      <c r="B702" s="1420"/>
      <c r="C702" s="1420"/>
      <c r="F702" s="1692"/>
      <c r="G702" s="1802"/>
    </row>
    <row r="703" spans="2:7" ht="15">
      <c r="B703" s="1420"/>
      <c r="C703" s="1420"/>
      <c r="F703" s="1692"/>
      <c r="G703" s="1802"/>
    </row>
    <row r="704" spans="2:7" ht="15">
      <c r="B704" s="1420"/>
      <c r="C704" s="1420"/>
      <c r="F704" s="1692"/>
      <c r="G704" s="1802"/>
    </row>
    <row r="705" spans="2:7" ht="15">
      <c r="B705" s="1420"/>
      <c r="C705" s="1420"/>
      <c r="F705" s="1692"/>
      <c r="G705" s="1802"/>
    </row>
    <row r="706" spans="2:7" ht="15">
      <c r="B706" s="1420"/>
      <c r="C706" s="1420"/>
      <c r="F706" s="1692"/>
      <c r="G706" s="1802"/>
    </row>
    <row r="707" spans="2:7" ht="15">
      <c r="B707" s="1420"/>
      <c r="C707" s="1420"/>
      <c r="F707" s="1692"/>
      <c r="G707" s="1802"/>
    </row>
    <row r="708" spans="2:7" ht="15">
      <c r="B708" s="1420"/>
      <c r="C708" s="1420"/>
      <c r="F708" s="1692"/>
      <c r="G708" s="1802"/>
    </row>
    <row r="709" spans="2:7" ht="15">
      <c r="B709" s="1420"/>
      <c r="C709" s="1420"/>
      <c r="F709" s="1692"/>
      <c r="G709" s="1802"/>
    </row>
    <row r="710" spans="2:7" ht="15">
      <c r="B710" s="1420"/>
      <c r="C710" s="1420"/>
      <c r="F710" s="1692"/>
      <c r="G710" s="1802"/>
    </row>
    <row r="711" spans="2:7" ht="15">
      <c r="B711" s="1420"/>
      <c r="C711" s="1420"/>
      <c r="F711" s="1692"/>
      <c r="G711" s="1802"/>
    </row>
    <row r="712" spans="2:7" ht="15">
      <c r="B712" s="1420"/>
      <c r="C712" s="1420"/>
      <c r="F712" s="1692"/>
      <c r="G712" s="1802"/>
    </row>
    <row r="713" spans="2:7" ht="15">
      <c r="B713" s="1420"/>
      <c r="C713" s="1420"/>
      <c r="F713" s="1692"/>
      <c r="G713" s="1802"/>
    </row>
    <row r="714" spans="2:7" ht="15">
      <c r="B714" s="1420"/>
      <c r="C714" s="1420"/>
      <c r="F714" s="1692"/>
      <c r="G714" s="1802"/>
    </row>
    <row r="715" spans="2:7" ht="15">
      <c r="B715" s="1420"/>
      <c r="C715" s="1420"/>
      <c r="F715" s="1692"/>
      <c r="G715" s="1802"/>
    </row>
    <row r="716" spans="2:7" ht="15">
      <c r="B716" s="1420"/>
      <c r="C716" s="1420"/>
      <c r="F716" s="1692"/>
      <c r="G716" s="1802"/>
    </row>
    <row r="717" spans="2:7" ht="15">
      <c r="B717" s="1420"/>
      <c r="C717" s="1420"/>
      <c r="F717" s="1692"/>
      <c r="G717" s="1802"/>
    </row>
    <row r="718" spans="2:7" ht="15">
      <c r="B718" s="1420"/>
      <c r="C718" s="1420"/>
      <c r="F718" s="1692"/>
      <c r="G718" s="1802"/>
    </row>
    <row r="719" spans="2:7" ht="15">
      <c r="B719" s="1420"/>
      <c r="C719" s="1420"/>
      <c r="F719" s="1692"/>
      <c r="G719" s="1802"/>
    </row>
    <row r="720" spans="2:7" ht="15">
      <c r="B720" s="1420"/>
      <c r="C720" s="1420"/>
      <c r="F720" s="1692"/>
      <c r="G720" s="1802"/>
    </row>
    <row r="721" spans="2:7" ht="15">
      <c r="B721" s="1420"/>
      <c r="C721" s="1420"/>
      <c r="F721" s="1692"/>
      <c r="G721" s="1802"/>
    </row>
    <row r="722" spans="2:7" ht="15">
      <c r="B722" s="1420"/>
      <c r="C722" s="1420"/>
      <c r="F722" s="1692"/>
      <c r="G722" s="1802"/>
    </row>
    <row r="723" spans="2:7" ht="15">
      <c r="B723" s="1420"/>
      <c r="C723" s="1420"/>
      <c r="F723" s="1692"/>
      <c r="G723" s="1802"/>
    </row>
    <row r="724" spans="2:7" ht="15">
      <c r="B724" s="1420"/>
      <c r="C724" s="1420"/>
      <c r="F724" s="1692"/>
      <c r="G724" s="1802"/>
    </row>
    <row r="725" spans="2:7" ht="15">
      <c r="B725" s="1420"/>
      <c r="C725" s="1420"/>
      <c r="F725" s="1692"/>
      <c r="G725" s="1802"/>
    </row>
    <row r="726" spans="2:7" ht="15">
      <c r="B726" s="1420"/>
      <c r="C726" s="1420"/>
      <c r="F726" s="1692"/>
      <c r="G726" s="1802"/>
    </row>
    <row r="727" spans="2:7" ht="15">
      <c r="B727" s="1420"/>
      <c r="C727" s="1420"/>
      <c r="F727" s="1692"/>
      <c r="G727" s="1802"/>
    </row>
    <row r="728" spans="2:7" ht="15">
      <c r="B728" s="1420"/>
      <c r="C728" s="1420"/>
      <c r="F728" s="1692"/>
      <c r="G728" s="1802"/>
    </row>
    <row r="729" spans="2:7" ht="15">
      <c r="B729" s="1420"/>
      <c r="C729" s="1420"/>
      <c r="F729" s="1692"/>
      <c r="G729" s="1802"/>
    </row>
    <row r="730" spans="2:7" ht="15">
      <c r="B730" s="1420"/>
      <c r="C730" s="1420"/>
      <c r="F730" s="1692"/>
      <c r="G730" s="1802"/>
    </row>
    <row r="731" spans="2:7" ht="15">
      <c r="B731" s="1420"/>
      <c r="C731" s="1420"/>
      <c r="F731" s="1692"/>
      <c r="G731" s="1802"/>
    </row>
    <row r="732" spans="2:7" ht="15">
      <c r="B732" s="1420"/>
      <c r="C732" s="1420"/>
      <c r="F732" s="1692"/>
      <c r="G732" s="1802"/>
    </row>
    <row r="733" spans="2:7" ht="15">
      <c r="B733" s="1420"/>
      <c r="C733" s="1420"/>
      <c r="F733" s="1692"/>
      <c r="G733" s="1802"/>
    </row>
    <row r="734" spans="2:7" ht="15">
      <c r="B734" s="1420"/>
      <c r="C734" s="1420"/>
      <c r="F734" s="1692"/>
      <c r="G734" s="1802"/>
    </row>
    <row r="735" spans="2:7" ht="15">
      <c r="B735" s="1420"/>
      <c r="C735" s="1420"/>
      <c r="F735" s="1692"/>
      <c r="G735" s="1802"/>
    </row>
    <row r="736" spans="2:7" ht="15">
      <c r="B736" s="1420"/>
      <c r="C736" s="1420"/>
      <c r="F736" s="1692"/>
      <c r="G736" s="1802"/>
    </row>
    <row r="737" spans="2:7" ht="15">
      <c r="B737" s="1420"/>
      <c r="C737" s="1420"/>
      <c r="F737" s="1692"/>
      <c r="G737" s="1802"/>
    </row>
    <row r="738" spans="2:7" ht="15">
      <c r="B738" s="1420"/>
      <c r="C738" s="1420"/>
      <c r="F738" s="1692"/>
      <c r="G738" s="1802"/>
    </row>
    <row r="739" spans="2:7" ht="15">
      <c r="B739" s="1420"/>
      <c r="C739" s="1420"/>
      <c r="F739" s="1692"/>
      <c r="G739" s="1802"/>
    </row>
    <row r="740" spans="2:7" ht="15">
      <c r="B740" s="1420"/>
      <c r="C740" s="1420"/>
      <c r="F740" s="1692"/>
      <c r="G740" s="1802"/>
    </row>
    <row r="741" spans="2:7" ht="15">
      <c r="B741" s="1420"/>
      <c r="C741" s="1420"/>
      <c r="F741" s="1692"/>
      <c r="G741" s="1802"/>
    </row>
    <row r="742" spans="2:7" ht="15">
      <c r="B742" s="1420"/>
      <c r="C742" s="1420"/>
      <c r="F742" s="1692"/>
      <c r="G742" s="1802"/>
    </row>
    <row r="743" spans="2:7" ht="15">
      <c r="B743" s="1420"/>
      <c r="C743" s="1420"/>
      <c r="F743" s="1692"/>
      <c r="G743" s="1802"/>
    </row>
    <row r="744" spans="2:7" ht="15">
      <c r="B744" s="1420"/>
      <c r="C744" s="1420"/>
      <c r="F744" s="1692"/>
      <c r="G744" s="1802"/>
    </row>
    <row r="745" spans="2:7" ht="15">
      <c r="B745" s="1420"/>
      <c r="C745" s="1420"/>
      <c r="F745" s="1692"/>
      <c r="G745" s="1802"/>
    </row>
    <row r="746" spans="2:7" ht="15">
      <c r="B746" s="1420"/>
      <c r="C746" s="1420"/>
      <c r="F746" s="1692"/>
      <c r="G746" s="1802"/>
    </row>
    <row r="747" spans="2:7" ht="15">
      <c r="B747" s="1420"/>
      <c r="C747" s="1420"/>
      <c r="F747" s="1692"/>
      <c r="G747" s="1802"/>
    </row>
    <row r="748" spans="2:7" ht="15">
      <c r="B748" s="1420"/>
      <c r="C748" s="1420"/>
      <c r="F748" s="1692"/>
      <c r="G748" s="1802"/>
    </row>
    <row r="749" spans="2:7" ht="15">
      <c r="B749" s="1420"/>
      <c r="C749" s="1420"/>
      <c r="F749" s="1692"/>
      <c r="G749" s="1802"/>
    </row>
    <row r="750" spans="2:7" ht="15">
      <c r="B750" s="1420"/>
      <c r="C750" s="1420"/>
      <c r="F750" s="1692"/>
      <c r="G750" s="1802"/>
    </row>
    <row r="751" spans="2:7" ht="15">
      <c r="B751" s="1420"/>
      <c r="C751" s="1420"/>
      <c r="F751" s="1692"/>
      <c r="G751" s="1802"/>
    </row>
    <row r="752" spans="2:7" ht="15">
      <c r="B752" s="1420"/>
      <c r="C752" s="1420"/>
      <c r="F752" s="1692"/>
      <c r="G752" s="1802"/>
    </row>
    <row r="753" spans="2:7" ht="15">
      <c r="B753" s="1420"/>
      <c r="C753" s="1420"/>
      <c r="F753" s="1692"/>
      <c r="G753" s="1802"/>
    </row>
    <row r="754" spans="2:7" ht="15">
      <c r="B754" s="1420"/>
      <c r="C754" s="1420"/>
      <c r="F754" s="1692"/>
      <c r="G754" s="1802"/>
    </row>
    <row r="755" spans="2:7" ht="15">
      <c r="B755" s="1420"/>
      <c r="C755" s="1420"/>
      <c r="F755" s="1692"/>
      <c r="G755" s="1802"/>
    </row>
    <row r="756" spans="2:7" ht="15">
      <c r="B756" s="1420"/>
      <c r="C756" s="1420"/>
      <c r="F756" s="1692"/>
      <c r="G756" s="1802"/>
    </row>
    <row r="757" spans="2:7" ht="15">
      <c r="B757" s="1420"/>
      <c r="C757" s="1420"/>
      <c r="F757" s="1692"/>
      <c r="G757" s="1802"/>
    </row>
    <row r="758" spans="2:7" ht="15">
      <c r="B758" s="1420"/>
      <c r="C758" s="1420"/>
      <c r="F758" s="1692"/>
      <c r="G758" s="1802"/>
    </row>
    <row r="759" spans="2:7" ht="15">
      <c r="B759" s="1420"/>
      <c r="C759" s="1420"/>
      <c r="F759" s="1692"/>
      <c r="G759" s="1802"/>
    </row>
    <row r="760" spans="2:7" ht="15">
      <c r="B760" s="1420"/>
      <c r="C760" s="1420"/>
      <c r="F760" s="1692"/>
      <c r="G760" s="1802"/>
    </row>
    <row r="761" spans="2:7" ht="15">
      <c r="B761" s="1420"/>
      <c r="C761" s="1420"/>
      <c r="F761" s="1692"/>
      <c r="G761" s="1802"/>
    </row>
    <row r="762" spans="2:7" ht="15">
      <c r="B762" s="1420"/>
      <c r="C762" s="1420"/>
      <c r="F762" s="1692"/>
      <c r="G762" s="1802"/>
    </row>
    <row r="763" spans="2:7" ht="15">
      <c r="B763" s="1420"/>
      <c r="C763" s="1420"/>
      <c r="F763" s="1692"/>
      <c r="G763" s="1802"/>
    </row>
    <row r="764" spans="2:7" ht="15">
      <c r="B764" s="1420"/>
      <c r="C764" s="1420"/>
      <c r="F764" s="1692"/>
      <c r="G764" s="1802"/>
    </row>
    <row r="765" spans="2:7" ht="15">
      <c r="B765" s="1420"/>
      <c r="C765" s="1420"/>
      <c r="F765" s="1692"/>
      <c r="G765" s="1802"/>
    </row>
    <row r="766" spans="2:7" ht="15">
      <c r="B766" s="1420"/>
      <c r="C766" s="1420"/>
      <c r="F766" s="1692"/>
      <c r="G766" s="1802"/>
    </row>
    <row r="767" spans="2:7" ht="15">
      <c r="B767" s="1420"/>
      <c r="C767" s="1420"/>
      <c r="F767" s="1692"/>
      <c r="G767" s="1802"/>
    </row>
    <row r="768" spans="2:7" ht="15">
      <c r="B768" s="1420"/>
      <c r="C768" s="1420"/>
      <c r="F768" s="1692"/>
      <c r="G768" s="1802"/>
    </row>
    <row r="769" spans="2:7" ht="15">
      <c r="B769" s="1420"/>
      <c r="C769" s="1420"/>
      <c r="F769" s="1692"/>
      <c r="G769" s="1802"/>
    </row>
    <row r="770" spans="2:7" ht="15">
      <c r="B770" s="1420"/>
      <c r="C770" s="1420"/>
      <c r="F770" s="1692"/>
      <c r="G770" s="1802"/>
    </row>
    <row r="771" spans="2:7" ht="15">
      <c r="B771" s="1420"/>
      <c r="C771" s="1420"/>
      <c r="F771" s="1692"/>
      <c r="G771" s="1802"/>
    </row>
    <row r="772" spans="2:7" ht="15">
      <c r="B772" s="1420"/>
      <c r="C772" s="1420"/>
      <c r="F772" s="1692"/>
      <c r="G772" s="1802"/>
    </row>
    <row r="773" spans="2:7" ht="15">
      <c r="B773" s="1420"/>
      <c r="C773" s="1420"/>
      <c r="F773" s="1692"/>
      <c r="G773" s="1802"/>
    </row>
    <row r="774" spans="2:7" ht="15">
      <c r="B774" s="1420"/>
      <c r="C774" s="1420"/>
      <c r="F774" s="1692"/>
      <c r="G774" s="1802"/>
    </row>
    <row r="775" spans="2:7" ht="15">
      <c r="B775" s="1420"/>
      <c r="C775" s="1420"/>
      <c r="F775" s="1692"/>
      <c r="G775" s="1802"/>
    </row>
    <row r="776" spans="2:7" ht="15">
      <c r="B776" s="1420"/>
      <c r="C776" s="1420"/>
      <c r="F776" s="1692"/>
      <c r="G776" s="1802"/>
    </row>
    <row r="777" spans="2:7" ht="15">
      <c r="B777" s="1420"/>
      <c r="C777" s="1420"/>
      <c r="F777" s="1692"/>
      <c r="G777" s="1802"/>
    </row>
    <row r="778" spans="2:7" ht="15">
      <c r="B778" s="1420"/>
      <c r="C778" s="1420"/>
      <c r="F778" s="1692"/>
      <c r="G778" s="1802"/>
    </row>
    <row r="779" spans="2:7" ht="15">
      <c r="B779" s="1420"/>
      <c r="C779" s="1420"/>
      <c r="F779" s="1692"/>
      <c r="G779" s="1802"/>
    </row>
    <row r="780" spans="2:7" ht="15">
      <c r="B780" s="1420"/>
      <c r="C780" s="1420"/>
      <c r="F780" s="1692"/>
      <c r="G780" s="1802"/>
    </row>
    <row r="781" spans="2:7" ht="15">
      <c r="B781" s="1420"/>
      <c r="C781" s="1420"/>
      <c r="F781" s="1692"/>
      <c r="G781" s="1802"/>
    </row>
    <row r="782" spans="2:7" ht="15">
      <c r="B782" s="1420"/>
      <c r="C782" s="1420"/>
      <c r="F782" s="1692"/>
      <c r="G782" s="1802"/>
    </row>
    <row r="783" spans="2:7" ht="15">
      <c r="B783" s="1420"/>
      <c r="C783" s="1420"/>
      <c r="F783" s="1692"/>
      <c r="G783" s="1802"/>
    </row>
    <row r="784" spans="2:7" ht="15">
      <c r="B784" s="1420"/>
      <c r="C784" s="1420"/>
      <c r="F784" s="1692"/>
      <c r="G784" s="1802"/>
    </row>
    <row r="785" spans="2:7" ht="15">
      <c r="B785" s="1420"/>
      <c r="C785" s="1420"/>
      <c r="F785" s="1692"/>
      <c r="G785" s="1802"/>
    </row>
    <row r="786" spans="2:7" ht="15">
      <c r="B786" s="1420"/>
      <c r="C786" s="1420"/>
      <c r="F786" s="1692"/>
      <c r="G786" s="1802"/>
    </row>
    <row r="787" spans="2:7" ht="15">
      <c r="B787" s="1420"/>
      <c r="C787" s="1420"/>
      <c r="F787" s="1692"/>
      <c r="G787" s="1802"/>
    </row>
    <row r="788" spans="2:7" ht="15">
      <c r="B788" s="1420"/>
      <c r="C788" s="1420"/>
      <c r="F788" s="1692"/>
      <c r="G788" s="1802"/>
    </row>
    <row r="789" spans="2:7" ht="15">
      <c r="B789" s="1420"/>
      <c r="C789" s="1420"/>
      <c r="F789" s="1692"/>
      <c r="G789" s="1802"/>
    </row>
    <row r="790" spans="2:7" ht="15">
      <c r="B790" s="1420"/>
      <c r="C790" s="1420"/>
      <c r="F790" s="1692"/>
      <c r="G790" s="1802"/>
    </row>
    <row r="791" spans="2:7" ht="15">
      <c r="B791" s="1420"/>
      <c r="C791" s="1420"/>
      <c r="F791" s="1692"/>
      <c r="G791" s="1802"/>
    </row>
    <row r="792" spans="2:7" ht="15">
      <c r="B792" s="1420"/>
      <c r="C792" s="1420"/>
      <c r="F792" s="1692"/>
      <c r="G792" s="1802"/>
    </row>
    <row r="793" spans="2:7" ht="15">
      <c r="B793" s="1420"/>
      <c r="C793" s="1420"/>
      <c r="F793" s="1692"/>
      <c r="G793" s="1802"/>
    </row>
    <row r="794" spans="2:7" ht="15">
      <c r="B794" s="1420"/>
      <c r="C794" s="1420"/>
      <c r="F794" s="1692"/>
      <c r="G794" s="1802"/>
    </row>
    <row r="795" spans="2:7" ht="15">
      <c r="B795" s="1420"/>
      <c r="C795" s="1420"/>
      <c r="F795" s="1692"/>
      <c r="G795" s="1802"/>
    </row>
    <row r="796" spans="2:7" ht="15">
      <c r="B796" s="1420"/>
      <c r="C796" s="1420"/>
      <c r="F796" s="1692"/>
      <c r="G796" s="1802"/>
    </row>
    <row r="797" spans="2:7" ht="15">
      <c r="B797" s="1420"/>
      <c r="C797" s="1420"/>
      <c r="F797" s="1692"/>
      <c r="G797" s="1802"/>
    </row>
    <row r="798" spans="2:7" ht="15">
      <c r="B798" s="1420"/>
      <c r="C798" s="1420"/>
      <c r="F798" s="1692"/>
      <c r="G798" s="1802"/>
    </row>
    <row r="799" spans="2:7" ht="15">
      <c r="B799" s="1420"/>
      <c r="C799" s="1420"/>
      <c r="F799" s="1692"/>
      <c r="G799" s="1802"/>
    </row>
    <row r="800" spans="2:7" ht="15">
      <c r="B800" s="1420"/>
      <c r="C800" s="1420"/>
      <c r="F800" s="1692"/>
      <c r="G800" s="1802"/>
    </row>
    <row r="801" spans="2:7" ht="15">
      <c r="B801" s="1420"/>
      <c r="C801" s="1420"/>
      <c r="F801" s="1692"/>
      <c r="G801" s="1802"/>
    </row>
    <row r="802" spans="2:7" ht="15">
      <c r="B802" s="1420"/>
      <c r="C802" s="1420"/>
      <c r="F802" s="1692"/>
      <c r="G802" s="1802"/>
    </row>
    <row r="803" spans="2:7" ht="15">
      <c r="B803" s="1420"/>
      <c r="C803" s="1420"/>
      <c r="F803" s="1692"/>
      <c r="G803" s="1802"/>
    </row>
    <row r="804" spans="2:7" ht="15">
      <c r="B804" s="1420"/>
      <c r="C804" s="1420"/>
      <c r="F804" s="1692"/>
      <c r="G804" s="1802"/>
    </row>
    <row r="805" spans="2:7" ht="15">
      <c r="B805" s="1420"/>
      <c r="C805" s="1420"/>
      <c r="F805" s="1692"/>
      <c r="G805" s="1802"/>
    </row>
    <row r="806" spans="2:7" ht="15">
      <c r="B806" s="1420"/>
      <c r="C806" s="1420"/>
      <c r="F806" s="1692"/>
      <c r="G806" s="1802"/>
    </row>
    <row r="807" spans="2:7" ht="15">
      <c r="B807" s="1420"/>
      <c r="C807" s="1420"/>
      <c r="F807" s="1692"/>
      <c r="G807" s="1802"/>
    </row>
    <row r="808" spans="2:7" ht="15">
      <c r="B808" s="1420"/>
      <c r="C808" s="1420"/>
      <c r="F808" s="1692"/>
      <c r="G808" s="1802"/>
    </row>
    <row r="809" spans="2:7" ht="15">
      <c r="B809" s="1420"/>
      <c r="C809" s="1420"/>
      <c r="F809" s="1692"/>
      <c r="G809" s="1802"/>
    </row>
    <row r="810" spans="2:7" ht="15">
      <c r="B810" s="1420"/>
      <c r="C810" s="1420"/>
      <c r="F810" s="1692"/>
      <c r="G810" s="1802"/>
    </row>
    <row r="811" spans="2:7" ht="15">
      <c r="B811" s="1420"/>
      <c r="C811" s="1420"/>
      <c r="F811" s="1692"/>
      <c r="G811" s="1802"/>
    </row>
    <row r="812" spans="2:7" ht="15">
      <c r="B812" s="1420"/>
      <c r="C812" s="1420"/>
      <c r="F812" s="1692"/>
      <c r="G812" s="1802"/>
    </row>
    <row r="813" spans="2:7" ht="15">
      <c r="B813" s="1420"/>
      <c r="C813" s="1420"/>
      <c r="F813" s="1692"/>
      <c r="G813" s="1802"/>
    </row>
    <row r="814" spans="2:7" ht="15">
      <c r="B814" s="1420"/>
      <c r="C814" s="1420"/>
      <c r="F814" s="1692"/>
      <c r="G814" s="1802"/>
    </row>
    <row r="815" spans="2:7" ht="15">
      <c r="B815" s="1420"/>
      <c r="C815" s="1420"/>
      <c r="F815" s="1692"/>
      <c r="G815" s="1802"/>
    </row>
    <row r="816" spans="2:7" ht="15">
      <c r="B816" s="1420"/>
      <c r="C816" s="1420"/>
      <c r="F816" s="1692"/>
      <c r="G816" s="1802"/>
    </row>
    <row r="817" spans="2:7" ht="15">
      <c r="B817" s="1420"/>
      <c r="C817" s="1420"/>
      <c r="F817" s="1692"/>
      <c r="G817" s="1802"/>
    </row>
    <row r="818" spans="2:7" ht="15">
      <c r="B818" s="1420"/>
      <c r="C818" s="1420"/>
      <c r="F818" s="1692"/>
      <c r="G818" s="1802"/>
    </row>
    <row r="819" spans="2:7" ht="15">
      <c r="B819" s="1420"/>
      <c r="C819" s="1420"/>
      <c r="F819" s="1692"/>
      <c r="G819" s="1802"/>
    </row>
    <row r="820" spans="2:7" ht="15">
      <c r="B820" s="1420"/>
      <c r="C820" s="1420"/>
      <c r="F820" s="1692"/>
      <c r="G820" s="1802"/>
    </row>
    <row r="821" spans="2:7" ht="15">
      <c r="B821" s="1420"/>
      <c r="C821" s="1420"/>
      <c r="F821" s="1692"/>
      <c r="G821" s="1802"/>
    </row>
    <row r="822" spans="2:7" ht="15">
      <c r="B822" s="1420"/>
      <c r="C822" s="1420"/>
      <c r="F822" s="1692"/>
      <c r="G822" s="1802"/>
    </row>
    <row r="823" spans="2:7" ht="15">
      <c r="B823" s="1420"/>
      <c r="C823" s="1420"/>
      <c r="F823" s="1692"/>
      <c r="G823" s="1802"/>
    </row>
    <row r="824" spans="2:7" ht="15">
      <c r="B824" s="1420"/>
      <c r="C824" s="1420"/>
      <c r="F824" s="1692"/>
      <c r="G824" s="1802"/>
    </row>
    <row r="825" spans="2:7" ht="15">
      <c r="B825" s="1420"/>
      <c r="C825" s="1420"/>
      <c r="F825" s="1692"/>
      <c r="G825" s="1802"/>
    </row>
    <row r="826" spans="2:7" ht="15">
      <c r="B826" s="1420"/>
      <c r="C826" s="1420"/>
      <c r="F826" s="1692"/>
      <c r="G826" s="1802"/>
    </row>
    <row r="827" spans="2:7" ht="15">
      <c r="B827" s="1420"/>
      <c r="C827" s="1420"/>
      <c r="F827" s="1692"/>
      <c r="G827" s="1802"/>
    </row>
    <row r="828" spans="2:7" ht="15">
      <c r="B828" s="1420"/>
      <c r="C828" s="1420"/>
      <c r="F828" s="1692"/>
      <c r="G828" s="1802"/>
    </row>
    <row r="829" spans="2:7" ht="15">
      <c r="B829" s="1420"/>
      <c r="C829" s="1420"/>
      <c r="F829" s="1692"/>
      <c r="G829" s="1802"/>
    </row>
    <row r="830" spans="2:7" ht="15">
      <c r="B830" s="1420"/>
      <c r="C830" s="1420"/>
      <c r="F830" s="1692"/>
      <c r="G830" s="1802"/>
    </row>
    <row r="831" spans="2:7" ht="15">
      <c r="B831" s="1420"/>
      <c r="C831" s="1420"/>
      <c r="F831" s="1692"/>
      <c r="G831" s="1802"/>
    </row>
    <row r="832" spans="2:7" ht="15">
      <c r="B832" s="1420"/>
      <c r="C832" s="1420"/>
      <c r="F832" s="1692"/>
      <c r="G832" s="1802"/>
    </row>
    <row r="833" spans="2:7" ht="15">
      <c r="B833" s="1420"/>
      <c r="C833" s="1420"/>
      <c r="F833" s="1692"/>
      <c r="G833" s="1802"/>
    </row>
    <row r="834" spans="2:7" ht="15">
      <c r="B834" s="1420"/>
      <c r="C834" s="1420"/>
      <c r="F834" s="1692"/>
      <c r="G834" s="1802"/>
    </row>
    <row r="835" spans="2:7" ht="15">
      <c r="B835" s="1420"/>
      <c r="C835" s="1420"/>
      <c r="F835" s="1692"/>
      <c r="G835" s="1802"/>
    </row>
    <row r="836" spans="2:7" ht="15">
      <c r="B836" s="1420"/>
      <c r="C836" s="1420"/>
      <c r="F836" s="1692"/>
      <c r="G836" s="1802"/>
    </row>
    <row r="837" spans="2:7" ht="15">
      <c r="B837" s="1420"/>
      <c r="C837" s="1420"/>
      <c r="F837" s="1692"/>
      <c r="G837" s="1802"/>
    </row>
    <row r="838" spans="2:7" ht="15">
      <c r="B838" s="1420"/>
      <c r="C838" s="1420"/>
      <c r="F838" s="1692"/>
      <c r="G838" s="1802"/>
    </row>
    <row r="839" spans="2:7" ht="15">
      <c r="B839" s="1420"/>
      <c r="C839" s="1420"/>
      <c r="F839" s="1692"/>
      <c r="G839" s="1802"/>
    </row>
    <row r="840" spans="2:7" ht="15">
      <c r="B840" s="1420"/>
      <c r="C840" s="1420"/>
      <c r="F840" s="1692"/>
      <c r="G840" s="1802"/>
    </row>
    <row r="841" spans="2:7" ht="15">
      <c r="B841" s="1420"/>
      <c r="C841" s="1420"/>
      <c r="F841" s="1692"/>
      <c r="G841" s="1802"/>
    </row>
    <row r="842" spans="2:7" ht="15">
      <c r="B842" s="1420"/>
      <c r="C842" s="1420"/>
      <c r="F842" s="1692"/>
      <c r="G842" s="1802"/>
    </row>
    <row r="843" spans="2:7" ht="15">
      <c r="B843" s="1420"/>
      <c r="C843" s="1420"/>
      <c r="F843" s="1692"/>
      <c r="G843" s="1802"/>
    </row>
    <row r="844" spans="2:7" ht="15">
      <c r="B844" s="1420"/>
      <c r="C844" s="1420"/>
      <c r="F844" s="1692"/>
      <c r="G844" s="1802"/>
    </row>
    <row r="845" spans="2:7" ht="15">
      <c r="B845" s="1420"/>
      <c r="C845" s="1420"/>
      <c r="F845" s="1692"/>
      <c r="G845" s="1802"/>
    </row>
    <row r="846" spans="2:7" ht="15">
      <c r="B846" s="1420"/>
      <c r="C846" s="1420"/>
      <c r="F846" s="1692"/>
      <c r="G846" s="1802"/>
    </row>
    <row r="847" spans="2:7" ht="15">
      <c r="B847" s="1420"/>
      <c r="C847" s="1420"/>
      <c r="F847" s="1692"/>
      <c r="G847" s="1802"/>
    </row>
    <row r="848" spans="2:7" ht="15">
      <c r="B848" s="1420"/>
      <c r="C848" s="1420"/>
      <c r="F848" s="1692"/>
      <c r="G848" s="1802"/>
    </row>
    <row r="849" spans="2:7" ht="15">
      <c r="B849" s="1420"/>
      <c r="C849" s="1420"/>
      <c r="F849" s="1692"/>
      <c r="G849" s="1802"/>
    </row>
    <row r="850" spans="2:7" ht="15">
      <c r="B850" s="1420"/>
      <c r="C850" s="1420"/>
      <c r="F850" s="1692"/>
      <c r="G850" s="1802"/>
    </row>
    <row r="851" spans="2:7" ht="15">
      <c r="B851" s="1420"/>
      <c r="C851" s="1420"/>
      <c r="F851" s="1692"/>
      <c r="G851" s="1802"/>
    </row>
    <row r="852" spans="2:7" ht="15">
      <c r="B852" s="1420"/>
      <c r="C852" s="1420"/>
      <c r="F852" s="1692"/>
      <c r="G852" s="1802"/>
    </row>
    <row r="853" spans="2:7" ht="15">
      <c r="B853" s="1420"/>
      <c r="C853" s="1420"/>
      <c r="F853" s="1692"/>
      <c r="G853" s="1802"/>
    </row>
    <row r="854" spans="2:7" ht="15">
      <c r="B854" s="1420"/>
      <c r="C854" s="1420"/>
      <c r="F854" s="1692"/>
      <c r="G854" s="1802"/>
    </row>
    <row r="855" spans="2:7" ht="15">
      <c r="B855" s="1420"/>
      <c r="C855" s="1420"/>
      <c r="F855" s="1692"/>
      <c r="G855" s="1802"/>
    </row>
    <row r="856" spans="2:7" ht="15">
      <c r="B856" s="1420"/>
      <c r="C856" s="1420"/>
      <c r="F856" s="1692"/>
      <c r="G856" s="1802"/>
    </row>
    <row r="857" spans="2:7" ht="15">
      <c r="B857" s="1420"/>
      <c r="C857" s="1420"/>
      <c r="F857" s="1692"/>
      <c r="G857" s="1802"/>
    </row>
    <row r="858" spans="2:7" ht="15">
      <c r="B858" s="1420"/>
      <c r="C858" s="1420"/>
      <c r="F858" s="1692"/>
      <c r="G858" s="1802"/>
    </row>
    <row r="859" spans="2:7" ht="15">
      <c r="B859" s="1420"/>
      <c r="C859" s="1420"/>
      <c r="F859" s="1692"/>
      <c r="G859" s="1802"/>
    </row>
    <row r="860" spans="2:7" ht="15">
      <c r="B860" s="1420"/>
      <c r="C860" s="1420"/>
      <c r="F860" s="1692"/>
      <c r="G860" s="1802"/>
    </row>
    <row r="861" spans="2:7" ht="15">
      <c r="B861" s="1420"/>
      <c r="C861" s="1420"/>
      <c r="F861" s="1692"/>
      <c r="G861" s="1802"/>
    </row>
    <row r="862" spans="2:7" ht="15">
      <c r="B862" s="1420"/>
      <c r="C862" s="1420"/>
      <c r="F862" s="1692"/>
      <c r="G862" s="1802"/>
    </row>
    <row r="863" spans="2:7" ht="15">
      <c r="B863" s="1420"/>
      <c r="C863" s="1420"/>
      <c r="F863" s="1692"/>
      <c r="G863" s="1802"/>
    </row>
    <row r="864" spans="2:7" ht="15">
      <c r="B864" s="1420"/>
      <c r="C864" s="1420"/>
      <c r="F864" s="1692"/>
      <c r="G864" s="1802"/>
    </row>
    <row r="865" spans="2:7" ht="15">
      <c r="B865" s="1420"/>
      <c r="C865" s="1420"/>
      <c r="F865" s="1692"/>
      <c r="G865" s="1802"/>
    </row>
    <row r="866" spans="2:7" ht="15">
      <c r="B866" s="1420"/>
      <c r="C866" s="1420"/>
      <c r="F866" s="1692"/>
      <c r="G866" s="1802"/>
    </row>
    <row r="867" spans="2:7" ht="15">
      <c r="B867" s="1420"/>
      <c r="C867" s="1420"/>
      <c r="F867" s="1692"/>
      <c r="G867" s="1802"/>
    </row>
    <row r="868" spans="2:7" ht="15">
      <c r="B868" s="1420"/>
      <c r="C868" s="1420"/>
      <c r="F868" s="1692"/>
      <c r="G868" s="1802"/>
    </row>
    <row r="869" spans="2:7" ht="15">
      <c r="B869" s="1420"/>
      <c r="C869" s="1420"/>
      <c r="F869" s="1692"/>
      <c r="G869" s="1802"/>
    </row>
    <row r="870" spans="2:7" ht="15">
      <c r="B870" s="1420"/>
      <c r="C870" s="1420"/>
      <c r="F870" s="1692"/>
      <c r="G870" s="1802"/>
    </row>
    <row r="871" spans="2:7" ht="15">
      <c r="B871" s="1420"/>
      <c r="C871" s="1420"/>
      <c r="F871" s="1692"/>
      <c r="G871" s="1802"/>
    </row>
    <row r="872" spans="2:7" ht="15">
      <c r="B872" s="1420"/>
      <c r="C872" s="1420"/>
      <c r="F872" s="1692"/>
      <c r="G872" s="1802"/>
    </row>
    <row r="873" spans="2:7" ht="15">
      <c r="B873" s="1420"/>
      <c r="C873" s="1420"/>
      <c r="F873" s="1692"/>
      <c r="G873" s="1802"/>
    </row>
    <row r="874" spans="2:7" ht="15">
      <c r="B874" s="1420"/>
      <c r="C874" s="1420"/>
      <c r="F874" s="1692"/>
      <c r="G874" s="1802"/>
    </row>
    <row r="875" spans="2:7" ht="15">
      <c r="B875" s="1420"/>
      <c r="C875" s="1420"/>
      <c r="F875" s="1692"/>
      <c r="G875" s="1802"/>
    </row>
    <row r="876" spans="2:7" ht="15">
      <c r="B876" s="1420"/>
      <c r="C876" s="1420"/>
      <c r="F876" s="1692"/>
      <c r="G876" s="1802"/>
    </row>
    <row r="877" spans="2:7" ht="15">
      <c r="B877" s="1420"/>
      <c r="C877" s="1420"/>
      <c r="F877" s="1692"/>
      <c r="G877" s="1802"/>
    </row>
    <row r="878" spans="2:7" ht="15">
      <c r="B878" s="1420"/>
      <c r="C878" s="1420"/>
      <c r="F878" s="1692"/>
      <c r="G878" s="1802"/>
    </row>
    <row r="879" spans="2:7" ht="15">
      <c r="B879" s="1420"/>
      <c r="C879" s="1420"/>
      <c r="F879" s="1692"/>
      <c r="G879" s="1802"/>
    </row>
    <row r="880" spans="2:7" ht="15">
      <c r="B880" s="1420"/>
      <c r="C880" s="1420"/>
      <c r="F880" s="1692"/>
      <c r="G880" s="1802"/>
    </row>
    <row r="881" spans="2:7" ht="15">
      <c r="B881" s="1420"/>
      <c r="C881" s="1420"/>
      <c r="F881" s="1692"/>
      <c r="G881" s="1802"/>
    </row>
    <row r="882" spans="2:7" ht="15">
      <c r="B882" s="1420"/>
      <c r="C882" s="1420"/>
      <c r="F882" s="1692"/>
      <c r="G882" s="1802"/>
    </row>
    <row r="883" spans="2:7" ht="15">
      <c r="B883" s="1420"/>
      <c r="C883" s="1420"/>
      <c r="F883" s="1692"/>
      <c r="G883" s="1802"/>
    </row>
    <row r="884" spans="2:7" ht="15">
      <c r="B884" s="1420"/>
      <c r="C884" s="1420"/>
      <c r="F884" s="1692"/>
      <c r="G884" s="1802"/>
    </row>
    <row r="885" spans="2:7" ht="15">
      <c r="B885" s="1420"/>
      <c r="C885" s="1420"/>
      <c r="F885" s="1692"/>
      <c r="G885" s="1802"/>
    </row>
    <row r="886" spans="2:7" ht="15">
      <c r="B886" s="1420"/>
      <c r="C886" s="1420"/>
      <c r="F886" s="1692"/>
      <c r="G886" s="1802"/>
    </row>
    <row r="887" spans="2:7" ht="15">
      <c r="B887" s="1420"/>
      <c r="C887" s="1420"/>
      <c r="F887" s="1692"/>
      <c r="G887" s="1802"/>
    </row>
    <row r="888" spans="2:7" ht="15">
      <c r="B888" s="1420"/>
      <c r="C888" s="1420"/>
      <c r="F888" s="1692"/>
      <c r="G888" s="1802"/>
    </row>
    <row r="889" spans="2:7" ht="15">
      <c r="B889" s="1420"/>
      <c r="C889" s="1420"/>
      <c r="F889" s="1692"/>
      <c r="G889" s="1802"/>
    </row>
    <row r="890" spans="2:7" ht="15">
      <c r="B890" s="1420"/>
      <c r="C890" s="1420"/>
      <c r="F890" s="1692"/>
      <c r="G890" s="1802"/>
    </row>
    <row r="891" spans="2:7" ht="15">
      <c r="B891" s="1420"/>
      <c r="C891" s="1420"/>
      <c r="F891" s="1692"/>
      <c r="G891" s="1802"/>
    </row>
    <row r="892" spans="2:7" ht="15">
      <c r="B892" s="1420"/>
      <c r="C892" s="1420"/>
      <c r="F892" s="1692"/>
      <c r="G892" s="1802"/>
    </row>
    <row r="893" spans="2:7" ht="15">
      <c r="B893" s="1420"/>
      <c r="C893" s="1420"/>
      <c r="F893" s="1692"/>
      <c r="G893" s="1802"/>
    </row>
    <row r="894" spans="2:7" ht="15">
      <c r="B894" s="1420"/>
      <c r="C894" s="1420"/>
      <c r="F894" s="1692"/>
      <c r="G894" s="1802"/>
    </row>
    <row r="895" spans="2:7" ht="15">
      <c r="B895" s="1420"/>
      <c r="C895" s="1420"/>
      <c r="F895" s="1692"/>
      <c r="G895" s="1802"/>
    </row>
    <row r="896" spans="2:7" ht="15">
      <c r="B896" s="1420"/>
      <c r="C896" s="1420"/>
      <c r="F896" s="1692"/>
      <c r="G896" s="1802"/>
    </row>
    <row r="897" spans="2:7" ht="15">
      <c r="B897" s="1420"/>
      <c r="C897" s="1420"/>
      <c r="F897" s="1692"/>
      <c r="G897" s="1802"/>
    </row>
    <row r="898" spans="2:7" ht="15">
      <c r="B898" s="1420"/>
      <c r="C898" s="1420"/>
      <c r="F898" s="1692"/>
      <c r="G898" s="1802"/>
    </row>
    <row r="899" spans="2:7" ht="15">
      <c r="B899" s="1420"/>
      <c r="C899" s="1420"/>
      <c r="F899" s="1692"/>
      <c r="G899" s="1802"/>
    </row>
    <row r="900" spans="2:7" ht="15">
      <c r="B900" s="1420"/>
      <c r="C900" s="1420"/>
      <c r="F900" s="1692"/>
      <c r="G900" s="1802"/>
    </row>
    <row r="901" spans="2:7" ht="15">
      <c r="B901" s="1420"/>
      <c r="C901" s="1420"/>
      <c r="F901" s="1692"/>
      <c r="G901" s="1802"/>
    </row>
    <row r="902" spans="2:7" ht="15">
      <c r="B902" s="1420"/>
      <c r="C902" s="1420"/>
      <c r="F902" s="1692"/>
      <c r="G902" s="1802"/>
    </row>
    <row r="903" spans="2:7" ht="15">
      <c r="B903" s="1420"/>
      <c r="C903" s="1420"/>
      <c r="F903" s="1692"/>
      <c r="G903" s="1802"/>
    </row>
    <row r="904" spans="2:7" ht="15">
      <c r="B904" s="1420"/>
      <c r="C904" s="1420"/>
      <c r="F904" s="1692"/>
      <c r="G904" s="1802"/>
    </row>
    <row r="905" spans="2:7" ht="15">
      <c r="B905" s="1420"/>
      <c r="C905" s="1420"/>
      <c r="F905" s="1692"/>
      <c r="G905" s="1802"/>
    </row>
    <row r="906" spans="2:7" ht="15">
      <c r="B906" s="1420"/>
      <c r="C906" s="1420"/>
      <c r="F906" s="1692"/>
      <c r="G906" s="1802"/>
    </row>
    <row r="907" spans="2:7" ht="15">
      <c r="B907" s="1420"/>
      <c r="C907" s="1420"/>
      <c r="F907" s="1692"/>
      <c r="G907" s="1802"/>
    </row>
    <row r="908" spans="2:7" ht="15">
      <c r="B908" s="1420"/>
      <c r="C908" s="1420"/>
      <c r="F908" s="1692"/>
      <c r="G908" s="1802"/>
    </row>
    <row r="909" spans="2:7" ht="15">
      <c r="B909" s="1420"/>
      <c r="C909" s="1420"/>
      <c r="F909" s="1692"/>
      <c r="G909" s="1802"/>
    </row>
    <row r="910" spans="2:7" ht="15">
      <c r="B910" s="1420"/>
      <c r="C910" s="1420"/>
      <c r="F910" s="1692"/>
      <c r="G910" s="1802"/>
    </row>
    <row r="911" spans="2:7" ht="15">
      <c r="B911" s="1420"/>
      <c r="C911" s="1420"/>
      <c r="F911" s="1692"/>
      <c r="G911" s="1802"/>
    </row>
    <row r="912" spans="2:7" ht="15">
      <c r="B912" s="1420"/>
      <c r="C912" s="1420"/>
      <c r="F912" s="1692"/>
      <c r="G912" s="1802"/>
    </row>
    <row r="913" spans="2:7" ht="15">
      <c r="B913" s="1420"/>
      <c r="C913" s="1420"/>
      <c r="F913" s="1692"/>
      <c r="G913" s="1802"/>
    </row>
    <row r="914" spans="2:7" ht="15">
      <c r="B914" s="1420"/>
      <c r="C914" s="1420"/>
      <c r="F914" s="1692"/>
      <c r="G914" s="1802"/>
    </row>
    <row r="915" spans="2:7" ht="15">
      <c r="B915" s="1420"/>
      <c r="C915" s="1420"/>
      <c r="F915" s="1692"/>
      <c r="G915" s="1802"/>
    </row>
    <row r="916" spans="2:7" ht="15">
      <c r="B916" s="1420"/>
      <c r="C916" s="1420"/>
      <c r="F916" s="1692"/>
      <c r="G916" s="1802"/>
    </row>
    <row r="917" spans="2:7" ht="15">
      <c r="B917" s="1420"/>
      <c r="C917" s="1420"/>
      <c r="F917" s="1692"/>
      <c r="G917" s="1802"/>
    </row>
    <row r="918" spans="2:7" ht="15">
      <c r="B918" s="1420"/>
      <c r="C918" s="1420"/>
      <c r="F918" s="1692"/>
      <c r="G918" s="1802"/>
    </row>
    <row r="919" spans="2:7" ht="15">
      <c r="B919" s="1420"/>
      <c r="C919" s="1420"/>
      <c r="F919" s="1692"/>
      <c r="G919" s="1802"/>
    </row>
    <row r="920" spans="2:7" ht="15">
      <c r="B920" s="1420"/>
      <c r="C920" s="1420"/>
      <c r="F920" s="1692"/>
      <c r="G920" s="1802"/>
    </row>
    <row r="921" spans="2:7" ht="15">
      <c r="B921" s="1420"/>
      <c r="C921" s="1420"/>
      <c r="F921" s="1692"/>
      <c r="G921" s="1802"/>
    </row>
    <row r="922" spans="2:7" ht="15">
      <c r="B922" s="1420"/>
      <c r="C922" s="1420"/>
      <c r="F922" s="1692"/>
      <c r="G922" s="1802"/>
    </row>
    <row r="923" spans="2:7" ht="15">
      <c r="B923" s="1420"/>
      <c r="C923" s="1420"/>
      <c r="F923" s="1692"/>
      <c r="G923" s="1802"/>
    </row>
    <row r="924" spans="2:7" ht="15">
      <c r="B924" s="1420"/>
      <c r="C924" s="1420"/>
      <c r="F924" s="1692"/>
      <c r="G924" s="1802"/>
    </row>
    <row r="925" spans="2:7" ht="15">
      <c r="B925" s="1420"/>
      <c r="C925" s="1420"/>
      <c r="F925" s="1692"/>
      <c r="G925" s="1802"/>
    </row>
    <row r="926" spans="2:7" ht="15">
      <c r="B926" s="1420"/>
      <c r="C926" s="1420"/>
      <c r="F926" s="1692"/>
      <c r="G926" s="1802"/>
    </row>
    <row r="927" spans="2:7" ht="15">
      <c r="B927" s="1420"/>
      <c r="C927" s="1420"/>
      <c r="F927" s="1692"/>
      <c r="G927" s="1802"/>
    </row>
    <row r="928" spans="2:7" ht="15">
      <c r="B928" s="1420"/>
      <c r="C928" s="1420"/>
      <c r="F928" s="1692"/>
      <c r="G928" s="1802"/>
    </row>
    <row r="929" spans="2:7" ht="15">
      <c r="B929" s="1420"/>
      <c r="C929" s="1420"/>
      <c r="F929" s="1692"/>
      <c r="G929" s="1802"/>
    </row>
    <row r="930" spans="2:7" ht="15">
      <c r="B930" s="1420"/>
      <c r="C930" s="1420"/>
      <c r="F930" s="1692"/>
      <c r="G930" s="1802"/>
    </row>
    <row r="931" spans="2:7" ht="15">
      <c r="B931" s="1420"/>
      <c r="C931" s="1420"/>
      <c r="F931" s="1692"/>
      <c r="G931" s="1802"/>
    </row>
    <row r="932" spans="2:7" ht="15">
      <c r="B932" s="1420"/>
      <c r="C932" s="1420"/>
      <c r="F932" s="1692"/>
      <c r="G932" s="1802"/>
    </row>
    <row r="933" spans="2:7" ht="15">
      <c r="B933" s="1420"/>
      <c r="C933" s="1420"/>
      <c r="F933" s="1692"/>
      <c r="G933" s="1802"/>
    </row>
    <row r="934" spans="2:7" ht="15">
      <c r="B934" s="1420"/>
      <c r="C934" s="1420"/>
      <c r="F934" s="1692"/>
      <c r="G934" s="1802"/>
    </row>
    <row r="935" spans="2:7" ht="15">
      <c r="B935" s="1420"/>
      <c r="C935" s="1420"/>
      <c r="F935" s="1692"/>
      <c r="G935" s="1802"/>
    </row>
    <row r="936" spans="2:7" ht="15">
      <c r="B936" s="1420"/>
      <c r="C936" s="1420"/>
      <c r="F936" s="1692"/>
      <c r="G936" s="1802"/>
    </row>
    <row r="937" spans="2:7" ht="15">
      <c r="B937" s="1420"/>
      <c r="C937" s="1420"/>
      <c r="F937" s="1692"/>
      <c r="G937" s="1802"/>
    </row>
    <row r="938" spans="2:7" ht="15">
      <c r="B938" s="1420"/>
      <c r="C938" s="1420"/>
      <c r="F938" s="1692"/>
      <c r="G938" s="1802"/>
    </row>
    <row r="939" spans="2:7" ht="15">
      <c r="B939" s="1420"/>
      <c r="C939" s="1420"/>
      <c r="F939" s="1692"/>
      <c r="G939" s="1802"/>
    </row>
    <row r="940" spans="2:7" ht="15">
      <c r="B940" s="1420"/>
      <c r="C940" s="1420"/>
      <c r="F940" s="1692"/>
      <c r="G940" s="1802"/>
    </row>
    <row r="941" spans="2:7" ht="15">
      <c r="B941" s="1420"/>
      <c r="C941" s="1420"/>
      <c r="F941" s="1692"/>
      <c r="G941" s="1802"/>
    </row>
    <row r="942" spans="2:7" ht="15">
      <c r="B942" s="1420"/>
      <c r="C942" s="1420"/>
      <c r="F942" s="1692"/>
      <c r="G942" s="1802"/>
    </row>
    <row r="943" spans="2:7" ht="15">
      <c r="B943" s="1420"/>
      <c r="C943" s="1420"/>
      <c r="F943" s="1692"/>
      <c r="G943" s="1802"/>
    </row>
    <row r="944" spans="2:7" ht="15">
      <c r="B944" s="1420"/>
      <c r="C944" s="1420"/>
      <c r="F944" s="1692"/>
      <c r="G944" s="1802"/>
    </row>
    <row r="945" spans="2:7" ht="15">
      <c r="B945" s="1420"/>
      <c r="C945" s="1420"/>
      <c r="F945" s="1692"/>
      <c r="G945" s="1802"/>
    </row>
    <row r="946" spans="2:7" ht="15">
      <c r="B946" s="1420"/>
      <c r="C946" s="1420"/>
      <c r="F946" s="1692"/>
      <c r="G946" s="1802"/>
    </row>
    <row r="947" spans="2:7" ht="15">
      <c r="B947" s="1420"/>
      <c r="C947" s="1420"/>
      <c r="F947" s="1692"/>
      <c r="G947" s="1802"/>
    </row>
    <row r="948" spans="2:7" ht="15">
      <c r="B948" s="1420"/>
      <c r="C948" s="1420"/>
      <c r="F948" s="1692"/>
      <c r="G948" s="1802"/>
    </row>
    <row r="949" spans="2:7" ht="15">
      <c r="B949" s="1420"/>
      <c r="C949" s="1420"/>
      <c r="F949" s="1692"/>
      <c r="G949" s="1802"/>
    </row>
    <row r="950" spans="2:7" ht="15">
      <c r="B950" s="1420"/>
      <c r="C950" s="1420"/>
      <c r="F950" s="1692"/>
      <c r="G950" s="1802"/>
    </row>
    <row r="951" spans="2:7" ht="15">
      <c r="B951" s="1420"/>
      <c r="C951" s="1420"/>
      <c r="F951" s="1692"/>
      <c r="G951" s="1802"/>
    </row>
    <row r="952" spans="2:7" ht="15">
      <c r="B952" s="1420"/>
      <c r="C952" s="1420"/>
      <c r="F952" s="1692"/>
      <c r="G952" s="1802"/>
    </row>
    <row r="953" spans="2:7" ht="15">
      <c r="B953" s="1420"/>
      <c r="C953" s="1420"/>
      <c r="F953" s="1692"/>
      <c r="G953" s="1802"/>
    </row>
    <row r="954" spans="2:7" ht="15">
      <c r="B954" s="1420"/>
      <c r="C954" s="1420"/>
      <c r="F954" s="1692"/>
      <c r="G954" s="1802"/>
    </row>
    <row r="955" spans="2:7" ht="15">
      <c r="B955" s="1420"/>
      <c r="C955" s="1420"/>
      <c r="F955" s="1692"/>
      <c r="G955" s="1802"/>
    </row>
    <row r="956" spans="2:7" ht="15">
      <c r="B956" s="1420"/>
      <c r="C956" s="1420"/>
      <c r="F956" s="1692"/>
      <c r="G956" s="1802"/>
    </row>
    <row r="957" spans="2:7" ht="15">
      <c r="B957" s="1420"/>
      <c r="C957" s="1420"/>
      <c r="F957" s="1692"/>
      <c r="G957" s="1802"/>
    </row>
    <row r="958" spans="2:7" ht="15">
      <c r="B958" s="1420"/>
      <c r="C958" s="1420"/>
      <c r="F958" s="1692"/>
      <c r="G958" s="1802"/>
    </row>
    <row r="959" spans="2:7" ht="15">
      <c r="B959" s="1420"/>
      <c r="C959" s="1420"/>
      <c r="F959" s="1692"/>
      <c r="G959" s="1802"/>
    </row>
    <row r="960" spans="2:7" ht="15">
      <c r="B960" s="1420"/>
      <c r="C960" s="1420"/>
      <c r="F960" s="1692"/>
      <c r="G960" s="1802"/>
    </row>
    <row r="961" spans="2:7" ht="15">
      <c r="B961" s="1420"/>
      <c r="C961" s="1420"/>
      <c r="F961" s="1692"/>
      <c r="G961" s="1802"/>
    </row>
    <row r="962" spans="2:7" ht="15">
      <c r="B962" s="1420"/>
      <c r="C962" s="1420"/>
      <c r="F962" s="1692"/>
      <c r="G962" s="1802"/>
    </row>
    <row r="963" spans="2:7" ht="15">
      <c r="B963" s="1420"/>
      <c r="C963" s="1420"/>
      <c r="F963" s="1692"/>
      <c r="G963" s="1802"/>
    </row>
    <row r="964" spans="2:7" ht="15">
      <c r="B964" s="1420"/>
      <c r="C964" s="1420"/>
      <c r="F964" s="1692"/>
      <c r="G964" s="1802"/>
    </row>
    <row r="965" spans="2:7" ht="15">
      <c r="B965" s="1420"/>
      <c r="C965" s="1420"/>
      <c r="F965" s="1692"/>
      <c r="G965" s="1802"/>
    </row>
    <row r="966" spans="2:7" ht="15">
      <c r="B966" s="1420"/>
      <c r="C966" s="1420"/>
      <c r="F966" s="1692"/>
      <c r="G966" s="1802"/>
    </row>
    <row r="967" spans="2:7" ht="15">
      <c r="B967" s="1420"/>
      <c r="C967" s="1420"/>
      <c r="F967" s="1692"/>
      <c r="G967" s="1802"/>
    </row>
    <row r="968" spans="2:7" ht="15">
      <c r="B968" s="1420"/>
      <c r="C968" s="1420"/>
      <c r="F968" s="1692"/>
      <c r="G968" s="1802"/>
    </row>
    <row r="969" spans="2:7" ht="15">
      <c r="B969" s="1420"/>
      <c r="C969" s="1420"/>
      <c r="F969" s="1692"/>
      <c r="G969" s="1802"/>
    </row>
    <row r="970" spans="2:7" ht="15">
      <c r="B970" s="1420"/>
      <c r="C970" s="1420"/>
      <c r="F970" s="1692"/>
      <c r="G970" s="1802"/>
    </row>
    <row r="971" spans="2:7" ht="15">
      <c r="B971" s="1420"/>
      <c r="C971" s="1420"/>
      <c r="F971" s="1692"/>
      <c r="G971" s="1802"/>
    </row>
    <row r="972" spans="2:7" ht="15">
      <c r="B972" s="1420"/>
      <c r="C972" s="1420"/>
      <c r="F972" s="1692"/>
      <c r="G972" s="1802"/>
    </row>
    <row r="973" spans="2:7" ht="15">
      <c r="B973" s="1420"/>
      <c r="C973" s="1420"/>
      <c r="F973" s="1692"/>
      <c r="G973" s="1802"/>
    </row>
    <row r="974" spans="2:7" ht="15">
      <c r="B974" s="1420"/>
      <c r="C974" s="1420"/>
      <c r="F974" s="1692"/>
      <c r="G974" s="1802"/>
    </row>
    <row r="975" spans="2:7" ht="15">
      <c r="B975" s="1420"/>
      <c r="C975" s="1420"/>
      <c r="F975" s="1692"/>
      <c r="G975" s="1802"/>
    </row>
    <row r="976" spans="2:7" ht="15">
      <c r="B976" s="1420"/>
      <c r="C976" s="1420"/>
      <c r="F976" s="1692"/>
      <c r="G976" s="1802"/>
    </row>
    <row r="977" spans="2:7" ht="15">
      <c r="B977" s="1420"/>
      <c r="C977" s="1420"/>
      <c r="F977" s="1692"/>
      <c r="G977" s="1802"/>
    </row>
    <row r="978" spans="2:7" ht="15">
      <c r="B978" s="1420"/>
      <c r="C978" s="1420"/>
      <c r="F978" s="1692"/>
      <c r="G978" s="1802"/>
    </row>
    <row r="979" spans="2:7" ht="15">
      <c r="B979" s="1420"/>
      <c r="C979" s="1420"/>
      <c r="F979" s="1692"/>
      <c r="G979" s="1802"/>
    </row>
    <row r="980" spans="2:7" ht="15">
      <c r="B980" s="1420"/>
      <c r="C980" s="1420"/>
      <c r="F980" s="1692"/>
      <c r="G980" s="1802"/>
    </row>
    <row r="981" spans="2:7" ht="15">
      <c r="B981" s="1420"/>
      <c r="C981" s="1420"/>
      <c r="F981" s="1692"/>
      <c r="G981" s="1802"/>
    </row>
    <row r="982" spans="2:7" ht="15">
      <c r="B982" s="1420"/>
      <c r="C982" s="1420"/>
      <c r="F982" s="1692"/>
      <c r="G982" s="1802"/>
    </row>
    <row r="983" spans="2:7" ht="15">
      <c r="B983" s="1420"/>
      <c r="C983" s="1420"/>
      <c r="F983" s="1692"/>
      <c r="G983" s="1802"/>
    </row>
    <row r="984" spans="2:7" ht="15">
      <c r="B984" s="1420"/>
      <c r="C984" s="1420"/>
      <c r="F984" s="1692"/>
      <c r="G984" s="1802"/>
    </row>
    <row r="985" spans="2:7" ht="15">
      <c r="B985" s="1420"/>
      <c r="C985" s="1420"/>
      <c r="F985" s="1692"/>
      <c r="G985" s="1802"/>
    </row>
    <row r="986" spans="2:7" ht="15">
      <c r="B986" s="1420"/>
      <c r="C986" s="1420"/>
      <c r="F986" s="1692"/>
      <c r="G986" s="1802"/>
    </row>
    <row r="987" spans="2:7" ht="15">
      <c r="B987" s="1420"/>
      <c r="C987" s="1420"/>
      <c r="F987" s="1692"/>
      <c r="G987" s="1802"/>
    </row>
    <row r="988" spans="2:7" ht="15">
      <c r="B988" s="1420"/>
      <c r="C988" s="1420"/>
      <c r="F988" s="1692"/>
      <c r="G988" s="1802"/>
    </row>
    <row r="989" spans="2:7" ht="15">
      <c r="B989" s="1420"/>
      <c r="C989" s="1420"/>
      <c r="F989" s="1692"/>
      <c r="G989" s="1802"/>
    </row>
    <row r="990" spans="2:7" ht="15">
      <c r="B990" s="1420"/>
      <c r="C990" s="1420"/>
      <c r="F990" s="1692"/>
      <c r="G990" s="1802"/>
    </row>
    <row r="991" spans="2:7" ht="15">
      <c r="B991" s="1420"/>
      <c r="C991" s="1420"/>
      <c r="F991" s="1692"/>
      <c r="G991" s="1802"/>
    </row>
    <row r="992" spans="2:7" ht="15">
      <c r="B992" s="1420"/>
      <c r="C992" s="1420"/>
      <c r="F992" s="1692"/>
      <c r="G992" s="1802"/>
    </row>
    <row r="993" spans="2:7" ht="15">
      <c r="B993" s="1420"/>
      <c r="C993" s="1420"/>
      <c r="F993" s="1692"/>
      <c r="G993" s="1802"/>
    </row>
    <row r="994" spans="2:7" ht="15">
      <c r="B994" s="1420"/>
      <c r="C994" s="1420"/>
      <c r="F994" s="1692"/>
      <c r="G994" s="1802"/>
    </row>
    <row r="995" spans="2:7" ht="15">
      <c r="B995" s="1420"/>
      <c r="C995" s="1420"/>
      <c r="F995" s="1692"/>
      <c r="G995" s="1802"/>
    </row>
    <row r="996" spans="2:7" ht="15">
      <c r="B996" s="1420"/>
      <c r="C996" s="1420"/>
      <c r="F996" s="1692"/>
      <c r="G996" s="1802"/>
    </row>
    <row r="997" spans="2:7" ht="15">
      <c r="B997" s="1420"/>
      <c r="C997" s="1420"/>
      <c r="F997" s="1692"/>
      <c r="G997" s="1802"/>
    </row>
    <row r="998" spans="2:7" ht="15">
      <c r="B998" s="1420"/>
      <c r="C998" s="1420"/>
      <c r="F998" s="1692"/>
      <c r="G998" s="1802"/>
    </row>
    <row r="999" spans="2:7" ht="15">
      <c r="B999" s="1420"/>
      <c r="C999" s="1420"/>
      <c r="F999" s="1692"/>
      <c r="G999" s="1802"/>
    </row>
    <row r="1000" spans="2:7" ht="15">
      <c r="B1000" s="1420"/>
      <c r="C1000" s="1420"/>
      <c r="F1000" s="1692"/>
      <c r="G1000" s="1802"/>
    </row>
    <row r="1001" spans="2:7" ht="15">
      <c r="B1001" s="1420"/>
      <c r="C1001" s="1420"/>
      <c r="F1001" s="1692"/>
      <c r="G1001" s="1802"/>
    </row>
    <row r="1002" spans="2:7" ht="15">
      <c r="B1002" s="1420"/>
      <c r="C1002" s="1420"/>
      <c r="F1002" s="1692"/>
      <c r="G1002" s="1802"/>
    </row>
    <row r="1003" spans="2:7" ht="15">
      <c r="B1003" s="1420"/>
      <c r="C1003" s="1420"/>
      <c r="F1003" s="1692"/>
      <c r="G1003" s="1802"/>
    </row>
    <row r="1004" spans="2:7" ht="15">
      <c r="B1004" s="1420"/>
      <c r="C1004" s="1420"/>
      <c r="F1004" s="1692"/>
      <c r="G1004" s="1802"/>
    </row>
    <row r="1005" spans="2:7" ht="15">
      <c r="B1005" s="1420"/>
      <c r="C1005" s="1420"/>
      <c r="F1005" s="1692"/>
      <c r="G1005" s="1802"/>
    </row>
    <row r="1006" spans="2:7" ht="15">
      <c r="B1006" s="1420"/>
      <c r="C1006" s="1420"/>
      <c r="F1006" s="1692"/>
      <c r="G1006" s="1802"/>
    </row>
    <row r="1007" spans="2:7" ht="15">
      <c r="B1007" s="1420"/>
      <c r="C1007" s="1420"/>
      <c r="F1007" s="1692"/>
      <c r="G1007" s="1802"/>
    </row>
    <row r="1008" spans="2:7" ht="15">
      <c r="B1008" s="1420"/>
      <c r="C1008" s="1420"/>
      <c r="F1008" s="1692"/>
      <c r="G1008" s="1802"/>
    </row>
    <row r="1009" spans="2:7" ht="15">
      <c r="B1009" s="1420"/>
      <c r="C1009" s="1420"/>
      <c r="F1009" s="1692"/>
      <c r="G1009" s="1802"/>
    </row>
    <row r="1010" spans="2:7" ht="15">
      <c r="B1010" s="1420"/>
      <c r="C1010" s="1420"/>
      <c r="F1010" s="1692"/>
      <c r="G1010" s="1802"/>
    </row>
    <row r="1011" spans="2:7" ht="15">
      <c r="B1011" s="1420"/>
      <c r="C1011" s="1420"/>
      <c r="F1011" s="1692"/>
      <c r="G1011" s="1802"/>
    </row>
    <row r="1012" spans="2:7" ht="15">
      <c r="B1012" s="1420"/>
      <c r="C1012" s="1420"/>
      <c r="F1012" s="1692"/>
      <c r="G1012" s="1802"/>
    </row>
    <row r="1013" spans="2:7" ht="15">
      <c r="B1013" s="1420"/>
      <c r="C1013" s="1420"/>
      <c r="F1013" s="1692"/>
      <c r="G1013" s="1802"/>
    </row>
    <row r="1014" spans="2:7" ht="15">
      <c r="B1014" s="1420"/>
      <c r="C1014" s="1420"/>
      <c r="F1014" s="1692"/>
      <c r="G1014" s="1802"/>
    </row>
    <row r="1015" spans="2:7" ht="15">
      <c r="B1015" s="1420"/>
      <c r="C1015" s="1420"/>
      <c r="F1015" s="1692"/>
      <c r="G1015" s="1802"/>
    </row>
    <row r="1016" spans="2:7" ht="15">
      <c r="B1016" s="1420"/>
      <c r="C1016" s="1420"/>
      <c r="F1016" s="1692"/>
      <c r="G1016" s="1802"/>
    </row>
    <row r="1017" spans="2:7" ht="15">
      <c r="B1017" s="1420"/>
      <c r="C1017" s="1420"/>
      <c r="F1017" s="1692"/>
      <c r="G1017" s="1802"/>
    </row>
    <row r="1018" spans="2:7" ht="15">
      <c r="B1018" s="1420"/>
      <c r="C1018" s="1420"/>
      <c r="F1018" s="1692"/>
      <c r="G1018" s="1802"/>
    </row>
    <row r="1019" spans="2:7" ht="15">
      <c r="B1019" s="1420"/>
      <c r="C1019" s="1420"/>
      <c r="F1019" s="1692"/>
      <c r="G1019" s="1802"/>
    </row>
    <row r="1020" spans="2:7" ht="15">
      <c r="B1020" s="1420"/>
      <c r="C1020" s="1420"/>
      <c r="F1020" s="1692"/>
      <c r="G1020" s="1802"/>
    </row>
    <row r="1021" spans="2:7" ht="15">
      <c r="B1021" s="1420"/>
      <c r="C1021" s="1420"/>
      <c r="F1021" s="1692"/>
      <c r="G1021" s="1802"/>
    </row>
    <row r="1022" spans="2:7" ht="15">
      <c r="B1022" s="1420"/>
      <c r="C1022" s="1420"/>
      <c r="F1022" s="1692"/>
      <c r="G1022" s="1802"/>
    </row>
    <row r="1023" spans="2:7" ht="15">
      <c r="B1023" s="1420"/>
      <c r="C1023" s="1420"/>
      <c r="F1023" s="1692"/>
      <c r="G1023" s="1802"/>
    </row>
    <row r="1024" spans="2:7" ht="15">
      <c r="B1024" s="1420"/>
      <c r="C1024" s="1420"/>
      <c r="F1024" s="1692"/>
      <c r="G1024" s="1802"/>
    </row>
    <row r="1025" spans="2:7" ht="15">
      <c r="B1025" s="1420"/>
      <c r="C1025" s="1420"/>
      <c r="F1025" s="1692"/>
      <c r="G1025" s="1802"/>
    </row>
    <row r="1026" spans="2:7" ht="15">
      <c r="B1026" s="1420"/>
      <c r="C1026" s="1420"/>
      <c r="F1026" s="1692"/>
      <c r="G1026" s="1802"/>
    </row>
    <row r="1027" spans="2:7" ht="15">
      <c r="B1027" s="1420"/>
      <c r="C1027" s="1420"/>
      <c r="F1027" s="1692"/>
      <c r="G1027" s="1802"/>
    </row>
    <row r="1028" spans="2:7" ht="15">
      <c r="B1028" s="1420"/>
      <c r="C1028" s="1420"/>
      <c r="F1028" s="1692"/>
      <c r="G1028" s="1802"/>
    </row>
    <row r="1029" spans="2:7" ht="15">
      <c r="B1029" s="1420"/>
      <c r="C1029" s="1420"/>
      <c r="F1029" s="1692"/>
      <c r="G1029" s="1802"/>
    </row>
    <row r="1030" spans="2:7" ht="15">
      <c r="B1030" s="1420"/>
      <c r="C1030" s="1420"/>
      <c r="F1030" s="1692"/>
      <c r="G1030" s="1802"/>
    </row>
    <row r="1031" spans="2:7" ht="15">
      <c r="B1031" s="1420"/>
      <c r="C1031" s="1420"/>
      <c r="F1031" s="1692"/>
      <c r="G1031" s="1802"/>
    </row>
    <row r="1032" spans="2:7" ht="15">
      <c r="B1032" s="1420"/>
      <c r="C1032" s="1420"/>
      <c r="F1032" s="1692"/>
      <c r="G1032" s="1802"/>
    </row>
    <row r="1033" spans="2:7" ht="15">
      <c r="B1033" s="1420"/>
      <c r="C1033" s="1420"/>
      <c r="F1033" s="1692"/>
      <c r="G1033" s="1802"/>
    </row>
    <row r="1034" spans="2:7" ht="15">
      <c r="B1034" s="1420"/>
      <c r="C1034" s="1420"/>
      <c r="F1034" s="1692"/>
      <c r="G1034" s="1802"/>
    </row>
    <row r="1035" spans="2:7" ht="15">
      <c r="B1035" s="1420"/>
      <c r="C1035" s="1420"/>
      <c r="F1035" s="1692"/>
      <c r="G1035" s="1802"/>
    </row>
    <row r="1036" spans="2:7" ht="15">
      <c r="B1036" s="1420"/>
      <c r="C1036" s="1420"/>
      <c r="F1036" s="1692"/>
      <c r="G1036" s="1802"/>
    </row>
    <row r="1037" spans="2:7" ht="15">
      <c r="B1037" s="1420"/>
      <c r="C1037" s="1420"/>
      <c r="F1037" s="1692"/>
      <c r="G1037" s="1802"/>
    </row>
    <row r="1038" spans="2:7" ht="15">
      <c r="B1038" s="1420"/>
      <c r="C1038" s="1420"/>
      <c r="F1038" s="1692"/>
      <c r="G1038" s="1802"/>
    </row>
    <row r="1039" spans="2:7" ht="15">
      <c r="B1039" s="1420"/>
      <c r="C1039" s="1420"/>
      <c r="F1039" s="1692"/>
      <c r="G1039" s="1802"/>
    </row>
    <row r="1040" spans="2:7" ht="15">
      <c r="B1040" s="1420"/>
      <c r="C1040" s="1420"/>
      <c r="F1040" s="1692"/>
      <c r="G1040" s="1802"/>
    </row>
    <row r="1041" spans="2:7" ht="15">
      <c r="B1041" s="1420"/>
      <c r="C1041" s="1420"/>
      <c r="F1041" s="1692"/>
      <c r="G1041" s="1802"/>
    </row>
    <row r="1042" spans="2:7" ht="15">
      <c r="B1042" s="1420"/>
      <c r="C1042" s="1420"/>
      <c r="F1042" s="1692"/>
      <c r="G1042" s="1802"/>
    </row>
    <row r="1043" spans="2:7" ht="15">
      <c r="B1043" s="1420"/>
      <c r="C1043" s="1420"/>
      <c r="F1043" s="1692"/>
      <c r="G1043" s="1802"/>
    </row>
    <row r="1044" spans="2:7" ht="15">
      <c r="B1044" s="1420"/>
      <c r="C1044" s="1420"/>
      <c r="F1044" s="1692"/>
      <c r="G1044" s="1802"/>
    </row>
    <row r="1045" spans="2:7" ht="15">
      <c r="B1045" s="1420"/>
      <c r="C1045" s="1420"/>
      <c r="F1045" s="1692"/>
      <c r="G1045" s="1802"/>
    </row>
    <row r="1046" spans="2:7" ht="15">
      <c r="B1046" s="1420"/>
      <c r="C1046" s="1420"/>
      <c r="F1046" s="1692"/>
      <c r="G1046" s="1802"/>
    </row>
    <row r="1047" spans="2:7" ht="15">
      <c r="B1047" s="1420"/>
      <c r="C1047" s="1420"/>
      <c r="F1047" s="1692"/>
      <c r="G1047" s="1802"/>
    </row>
    <row r="1048" spans="2:7" ht="15">
      <c r="B1048" s="1420"/>
      <c r="C1048" s="1420"/>
      <c r="F1048" s="1692"/>
      <c r="G1048" s="1802"/>
    </row>
    <row r="1049" spans="2:7" ht="15">
      <c r="B1049" s="1420"/>
      <c r="C1049" s="1420"/>
      <c r="F1049" s="1692"/>
      <c r="G1049" s="1802"/>
    </row>
    <row r="1050" spans="2:7" ht="15">
      <c r="B1050" s="1420"/>
      <c r="C1050" s="1420"/>
      <c r="F1050" s="1692"/>
      <c r="G1050" s="1802"/>
    </row>
    <row r="1051" spans="2:7" ht="15">
      <c r="B1051" s="1420"/>
      <c r="C1051" s="1420"/>
      <c r="F1051" s="1692"/>
      <c r="G1051" s="1802"/>
    </row>
    <row r="1052" spans="2:7" ht="15">
      <c r="B1052" s="1420"/>
      <c r="C1052" s="1420"/>
      <c r="F1052" s="1692"/>
      <c r="G1052" s="1802"/>
    </row>
    <row r="1053" spans="2:7" ht="15">
      <c r="B1053" s="1420"/>
      <c r="C1053" s="1420"/>
      <c r="F1053" s="1692"/>
      <c r="G1053" s="1802"/>
    </row>
    <row r="1054" spans="2:7" ht="15">
      <c r="B1054" s="1420"/>
      <c r="C1054" s="1420"/>
      <c r="F1054" s="1692"/>
      <c r="G1054" s="1802"/>
    </row>
    <row r="1055" spans="2:7" ht="15">
      <c r="B1055" s="1420"/>
      <c r="C1055" s="1420"/>
      <c r="F1055" s="1692"/>
      <c r="G1055" s="1802"/>
    </row>
    <row r="1056" spans="2:7" ht="15">
      <c r="B1056" s="1420"/>
      <c r="C1056" s="1420"/>
      <c r="F1056" s="1692"/>
      <c r="G1056" s="1802"/>
    </row>
    <row r="1057" spans="2:7" ht="15">
      <c r="B1057" s="1420"/>
      <c r="C1057" s="1420"/>
      <c r="F1057" s="1692"/>
      <c r="G1057" s="1802"/>
    </row>
    <row r="1058" spans="2:7" ht="15">
      <c r="B1058" s="1420"/>
      <c r="C1058" s="1420"/>
      <c r="F1058" s="1692"/>
      <c r="G1058" s="1802"/>
    </row>
    <row r="1059" spans="2:7" ht="15">
      <c r="B1059" s="1420"/>
      <c r="C1059" s="1420"/>
      <c r="F1059" s="1692"/>
      <c r="G1059" s="1802"/>
    </row>
    <row r="1060" spans="2:7" ht="15">
      <c r="B1060" s="1420"/>
      <c r="C1060" s="1420"/>
      <c r="F1060" s="1692"/>
      <c r="G1060" s="1802"/>
    </row>
    <row r="1061" spans="2:7" ht="15">
      <c r="B1061" s="1420"/>
      <c r="C1061" s="1420"/>
      <c r="F1061" s="1692"/>
      <c r="G1061" s="1802"/>
    </row>
    <row r="1062" spans="2:7" ht="15">
      <c r="B1062" s="1420"/>
      <c r="C1062" s="1420"/>
      <c r="F1062" s="1692"/>
      <c r="G1062" s="1802"/>
    </row>
    <row r="1063" spans="2:7" ht="15">
      <c r="B1063" s="1420"/>
      <c r="C1063" s="1420"/>
      <c r="F1063" s="1692"/>
      <c r="G1063" s="1802"/>
    </row>
    <row r="1064" spans="2:7" ht="15">
      <c r="B1064" s="1420"/>
      <c r="C1064" s="1420"/>
      <c r="F1064" s="1692"/>
      <c r="G1064" s="1802"/>
    </row>
    <row r="1065" spans="2:7" ht="15">
      <c r="B1065" s="1420"/>
      <c r="C1065" s="1420"/>
      <c r="F1065" s="1692"/>
      <c r="G1065" s="1802"/>
    </row>
    <row r="1066" spans="2:7" ht="15">
      <c r="B1066" s="1420"/>
      <c r="C1066" s="1420"/>
      <c r="F1066" s="1692"/>
      <c r="G1066" s="1802"/>
    </row>
    <row r="1067" spans="2:7" ht="15">
      <c r="B1067" s="1420"/>
      <c r="C1067" s="1420"/>
      <c r="F1067" s="1692"/>
      <c r="G1067" s="1802"/>
    </row>
    <row r="1068" spans="2:7" ht="15">
      <c r="B1068" s="1420"/>
      <c r="C1068" s="1420"/>
      <c r="F1068" s="1692"/>
      <c r="G1068" s="1802"/>
    </row>
    <row r="1069" spans="2:7" ht="15">
      <c r="B1069" s="1420"/>
      <c r="C1069" s="1420"/>
      <c r="F1069" s="1692"/>
      <c r="G1069" s="1802"/>
    </row>
    <row r="1070" spans="2:7" ht="15">
      <c r="B1070" s="1420"/>
      <c r="C1070" s="1420"/>
      <c r="F1070" s="1692"/>
      <c r="G1070" s="1802"/>
    </row>
    <row r="1071" spans="2:7" ht="15">
      <c r="B1071" s="1420"/>
      <c r="C1071" s="1420"/>
      <c r="F1071" s="1692"/>
      <c r="G1071" s="1802"/>
    </row>
    <row r="1072" spans="2:7" ht="15">
      <c r="B1072" s="1420"/>
      <c r="C1072" s="1420"/>
      <c r="F1072" s="1692"/>
      <c r="G1072" s="1802"/>
    </row>
    <row r="1073" spans="2:7" ht="15">
      <c r="B1073" s="1420"/>
      <c r="C1073" s="1420"/>
      <c r="F1073" s="1692"/>
      <c r="G1073" s="1802"/>
    </row>
    <row r="1074" spans="2:7" ht="15">
      <c r="B1074" s="1420"/>
      <c r="C1074" s="1420"/>
      <c r="F1074" s="1692"/>
      <c r="G1074" s="1802"/>
    </row>
    <row r="1075" spans="2:7" ht="15">
      <c r="B1075" s="1420"/>
      <c r="C1075" s="1420"/>
      <c r="F1075" s="1692"/>
      <c r="G1075" s="1802"/>
    </row>
    <row r="1076" spans="2:7" ht="15">
      <c r="B1076" s="1420"/>
      <c r="C1076" s="1420"/>
      <c r="F1076" s="1692"/>
      <c r="G1076" s="1802"/>
    </row>
    <row r="1077" spans="2:7" ht="15">
      <c r="B1077" s="1420"/>
      <c r="C1077" s="1420"/>
      <c r="F1077" s="1692"/>
      <c r="G1077" s="1802"/>
    </row>
    <row r="1078" spans="2:7" ht="15">
      <c r="B1078" s="1420"/>
      <c r="C1078" s="1420"/>
      <c r="F1078" s="1692"/>
      <c r="G1078" s="1802"/>
    </row>
    <row r="1079" spans="2:7" ht="15">
      <c r="B1079" s="1420"/>
      <c r="C1079" s="1420"/>
      <c r="F1079" s="1692"/>
      <c r="G1079" s="1802"/>
    </row>
    <row r="1080" spans="2:7" ht="15">
      <c r="B1080" s="1420"/>
      <c r="C1080" s="1420"/>
      <c r="F1080" s="1692"/>
      <c r="G1080" s="1802"/>
    </row>
    <row r="1081" spans="2:7" ht="15">
      <c r="B1081" s="1420"/>
      <c r="C1081" s="1420"/>
      <c r="F1081" s="1692"/>
      <c r="G1081" s="1802"/>
    </row>
    <row r="1082" spans="2:7" ht="15">
      <c r="B1082" s="1420"/>
      <c r="C1082" s="1420"/>
      <c r="F1082" s="1692"/>
      <c r="G1082" s="1802"/>
    </row>
    <row r="1083" spans="2:7" ht="15">
      <c r="B1083" s="1420"/>
      <c r="C1083" s="1420"/>
      <c r="F1083" s="1692"/>
      <c r="G1083" s="1802"/>
    </row>
    <row r="1084" spans="2:7" ht="15">
      <c r="B1084" s="1420"/>
      <c r="C1084" s="1420"/>
      <c r="F1084" s="1692"/>
      <c r="G1084" s="1802"/>
    </row>
    <row r="1085" spans="2:7" ht="15">
      <c r="B1085" s="1420"/>
      <c r="C1085" s="1420"/>
      <c r="F1085" s="1692"/>
      <c r="G1085" s="1802"/>
    </row>
    <row r="1086" spans="2:7" ht="15">
      <c r="B1086" s="1420"/>
      <c r="C1086" s="1420"/>
      <c r="F1086" s="1692"/>
      <c r="G1086" s="1802"/>
    </row>
    <row r="1087" spans="2:7" ht="15">
      <c r="B1087" s="1420"/>
      <c r="C1087" s="1420"/>
      <c r="F1087" s="1692"/>
      <c r="G1087" s="1802"/>
    </row>
    <row r="1088" spans="2:7" ht="15">
      <c r="B1088" s="1420"/>
      <c r="C1088" s="1420"/>
      <c r="F1088" s="1692"/>
      <c r="G1088" s="1802"/>
    </row>
    <row r="1089" spans="2:7" ht="15">
      <c r="B1089" s="1420"/>
      <c r="C1089" s="1420"/>
      <c r="F1089" s="1692"/>
      <c r="G1089" s="1802"/>
    </row>
    <row r="1090" spans="2:7" ht="15">
      <c r="B1090" s="1420"/>
      <c r="C1090" s="1420"/>
      <c r="F1090" s="1692"/>
      <c r="G1090" s="1802"/>
    </row>
    <row r="1091" spans="2:7" ht="15">
      <c r="B1091" s="1420"/>
      <c r="C1091" s="1420"/>
      <c r="F1091" s="1692"/>
      <c r="G1091" s="1802"/>
    </row>
    <row r="1092" spans="2:7" ht="15">
      <c r="B1092" s="1420"/>
      <c r="C1092" s="1420"/>
      <c r="F1092" s="1692"/>
      <c r="G1092" s="1802"/>
    </row>
    <row r="1093" spans="2:7" ht="15">
      <c r="B1093" s="1420"/>
      <c r="C1093" s="1420"/>
      <c r="F1093" s="1692"/>
      <c r="G1093" s="1802"/>
    </row>
    <row r="1094" spans="2:7" ht="15">
      <c r="B1094" s="1420"/>
      <c r="C1094" s="1420"/>
      <c r="F1094" s="1692"/>
      <c r="G1094" s="1802"/>
    </row>
    <row r="1095" spans="2:7" ht="15">
      <c r="B1095" s="1420"/>
      <c r="C1095" s="1420"/>
      <c r="F1095" s="1692"/>
      <c r="G1095" s="1802"/>
    </row>
    <row r="1096" spans="2:7" ht="15">
      <c r="B1096" s="1420"/>
      <c r="C1096" s="1420"/>
      <c r="F1096" s="1692"/>
      <c r="G1096" s="1802"/>
    </row>
    <row r="1097" spans="2:7" ht="15">
      <c r="B1097" s="1420"/>
      <c r="C1097" s="1420"/>
      <c r="F1097" s="1692"/>
      <c r="G1097" s="1802"/>
    </row>
    <row r="1098" spans="2:7" ht="15">
      <c r="B1098" s="1420"/>
      <c r="C1098" s="1420"/>
      <c r="F1098" s="1692"/>
      <c r="G1098" s="1802"/>
    </row>
    <row r="1099" spans="2:7" ht="15">
      <c r="B1099" s="1420"/>
      <c r="C1099" s="1420"/>
      <c r="F1099" s="1692"/>
      <c r="G1099" s="1802"/>
    </row>
    <row r="1100" spans="2:7" ht="15">
      <c r="B1100" s="1420"/>
      <c r="C1100" s="1420"/>
      <c r="F1100" s="1692"/>
      <c r="G1100" s="1802"/>
    </row>
    <row r="1101" spans="2:7" ht="15">
      <c r="B1101" s="1420"/>
      <c r="C1101" s="1420"/>
      <c r="F1101" s="1692"/>
      <c r="G1101" s="1802"/>
    </row>
    <row r="1102" spans="2:7" ht="15">
      <c r="B1102" s="1420"/>
      <c r="C1102" s="1420"/>
      <c r="F1102" s="1692"/>
      <c r="G1102" s="1802"/>
    </row>
    <row r="1103" spans="2:7" ht="15">
      <c r="B1103" s="1420"/>
      <c r="C1103" s="1420"/>
      <c r="F1103" s="1692"/>
      <c r="G1103" s="1802"/>
    </row>
    <row r="1104" spans="2:7" ht="15">
      <c r="B1104" s="1420"/>
      <c r="C1104" s="1420"/>
      <c r="F1104" s="1692"/>
      <c r="G1104" s="1802"/>
    </row>
    <row r="1105" spans="2:7" ht="15">
      <c r="B1105" s="1420"/>
      <c r="C1105" s="1420"/>
      <c r="F1105" s="1692"/>
      <c r="G1105" s="1802"/>
    </row>
    <row r="1106" spans="2:7" ht="15">
      <c r="B1106" s="1420"/>
      <c r="C1106" s="1420"/>
      <c r="F1106" s="1692"/>
      <c r="G1106" s="1802"/>
    </row>
    <row r="1107" spans="2:7" ht="15">
      <c r="B1107" s="1420"/>
      <c r="C1107" s="1420"/>
      <c r="F1107" s="1692"/>
      <c r="G1107" s="1802"/>
    </row>
    <row r="1108" spans="2:7" ht="15">
      <c r="B1108" s="1420"/>
      <c r="C1108" s="1420"/>
      <c r="F1108" s="1692"/>
      <c r="G1108" s="1802"/>
    </row>
    <row r="1109" spans="2:7" ht="15">
      <c r="B1109" s="1420"/>
      <c r="C1109" s="1420"/>
      <c r="F1109" s="1692"/>
      <c r="G1109" s="1802"/>
    </row>
    <row r="1110" spans="2:7" ht="15">
      <c r="B1110" s="1420"/>
      <c r="C1110" s="1420"/>
      <c r="F1110" s="1692"/>
      <c r="G1110" s="1802"/>
    </row>
    <row r="1111" spans="2:7" ht="15">
      <c r="B1111" s="1420"/>
      <c r="C1111" s="1420"/>
      <c r="F1111" s="1692"/>
      <c r="G1111" s="1802"/>
    </row>
    <row r="1112" spans="2:7" ht="15">
      <c r="B1112" s="1420"/>
      <c r="C1112" s="1420"/>
      <c r="F1112" s="1692"/>
      <c r="G1112" s="1802"/>
    </row>
    <row r="1113" spans="2:7" ht="15">
      <c r="B1113" s="1420"/>
      <c r="C1113" s="1420"/>
      <c r="F1113" s="1692"/>
      <c r="G1113" s="1802"/>
    </row>
    <row r="1114" spans="2:7" ht="15">
      <c r="B1114" s="1420"/>
      <c r="C1114" s="1420"/>
      <c r="F1114" s="1692"/>
      <c r="G1114" s="1802"/>
    </row>
    <row r="1115" spans="2:7" ht="15">
      <c r="B1115" s="1420"/>
      <c r="C1115" s="1420"/>
      <c r="F1115" s="1692"/>
      <c r="G1115" s="1802"/>
    </row>
    <row r="1116" spans="2:7" ht="15">
      <c r="B1116" s="1420"/>
      <c r="C1116" s="1420"/>
      <c r="F1116" s="1692"/>
      <c r="G1116" s="1802"/>
    </row>
    <row r="1117" spans="2:7" ht="15">
      <c r="B1117" s="1420"/>
      <c r="C1117" s="1420"/>
      <c r="F1117" s="1692"/>
      <c r="G1117" s="1802"/>
    </row>
    <row r="1118" spans="2:7" ht="15">
      <c r="B1118" s="1420"/>
      <c r="C1118" s="1420"/>
      <c r="F1118" s="1692"/>
      <c r="G1118" s="1802"/>
    </row>
    <row r="1119" spans="2:7" ht="15">
      <c r="B1119" s="1420"/>
      <c r="C1119" s="1420"/>
      <c r="F1119" s="1692"/>
      <c r="G1119" s="1802"/>
    </row>
    <row r="1120" spans="2:7" ht="15">
      <c r="B1120" s="1420"/>
      <c r="C1120" s="1420"/>
      <c r="F1120" s="1692"/>
      <c r="G1120" s="1802"/>
    </row>
    <row r="1121" spans="2:7" ht="15">
      <c r="B1121" s="1420"/>
      <c r="C1121" s="1420"/>
      <c r="F1121" s="1692"/>
      <c r="G1121" s="1802"/>
    </row>
    <row r="1122" spans="2:7" ht="15">
      <c r="B1122" s="1420"/>
      <c r="C1122" s="1420"/>
      <c r="F1122" s="1692"/>
      <c r="G1122" s="1802"/>
    </row>
    <row r="1123" spans="2:7" ht="15">
      <c r="B1123" s="1420"/>
      <c r="C1123" s="1420"/>
      <c r="F1123" s="1692"/>
      <c r="G1123" s="1802"/>
    </row>
  </sheetData>
  <sheetProtection selectLockedCells="1" selectUnlockedCells="1"/>
  <mergeCells count="123">
    <mergeCell ref="A1:G1"/>
    <mergeCell ref="A2:G2"/>
    <mergeCell ref="B3:G3"/>
    <mergeCell ref="B4:G4"/>
    <mergeCell ref="B5:G5"/>
    <mergeCell ref="B6:G6"/>
    <mergeCell ref="A7:G7"/>
    <mergeCell ref="A8:G8"/>
    <mergeCell ref="A9:G9"/>
    <mergeCell ref="A10:F10"/>
    <mergeCell ref="B11:C11"/>
    <mergeCell ref="B12:C12"/>
    <mergeCell ref="A14:C14"/>
    <mergeCell ref="B15:C15"/>
    <mergeCell ref="B16:C16"/>
    <mergeCell ref="B17:C17"/>
    <mergeCell ref="B18:C18"/>
    <mergeCell ref="B19:C19"/>
    <mergeCell ref="B20:C20"/>
    <mergeCell ref="A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C36"/>
    <mergeCell ref="B37:C37"/>
    <mergeCell ref="B38:C38"/>
    <mergeCell ref="B39:C39"/>
    <mergeCell ref="B40:C40"/>
    <mergeCell ref="B41:C41"/>
    <mergeCell ref="B42:C42"/>
    <mergeCell ref="A44:C44"/>
    <mergeCell ref="B45:C45"/>
    <mergeCell ref="B46:C46"/>
    <mergeCell ref="B47:C47"/>
    <mergeCell ref="B48:C48"/>
    <mergeCell ref="B49:C49"/>
    <mergeCell ref="B50:C50"/>
    <mergeCell ref="A52:C52"/>
    <mergeCell ref="B53:C53"/>
    <mergeCell ref="B54:C54"/>
    <mergeCell ref="A56:C56"/>
    <mergeCell ref="B57:C57"/>
    <mergeCell ref="B58:C58"/>
    <mergeCell ref="B59:C59"/>
    <mergeCell ref="B60:C60"/>
    <mergeCell ref="B61:C61"/>
    <mergeCell ref="A63:C63"/>
    <mergeCell ref="B64:C64"/>
    <mergeCell ref="B65:C65"/>
    <mergeCell ref="B66:C66"/>
    <mergeCell ref="B67:C67"/>
    <mergeCell ref="B68:C68"/>
    <mergeCell ref="B69:C69"/>
    <mergeCell ref="A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8:B99"/>
    <mergeCell ref="D98:D99"/>
    <mergeCell ref="E98:E99"/>
    <mergeCell ref="F98:F99"/>
    <mergeCell ref="G98:G99"/>
    <mergeCell ref="B100:B101"/>
    <mergeCell ref="D100:D101"/>
    <mergeCell ref="E100:E101"/>
    <mergeCell ref="F100:F101"/>
    <mergeCell ref="G100:G101"/>
    <mergeCell ref="B102:C102"/>
    <mergeCell ref="B103:C103"/>
    <mergeCell ref="B104:C104"/>
    <mergeCell ref="B105:B106"/>
    <mergeCell ref="D105:D106"/>
    <mergeCell ref="E105:E106"/>
    <mergeCell ref="F105:F106"/>
    <mergeCell ref="G105:G106"/>
    <mergeCell ref="B107:B108"/>
    <mergeCell ref="D107:D108"/>
    <mergeCell ref="E107:E108"/>
    <mergeCell ref="F107:F108"/>
    <mergeCell ref="G107:G108"/>
    <mergeCell ref="B111:C111"/>
    <mergeCell ref="B112:C112"/>
    <mergeCell ref="B113:C113"/>
    <mergeCell ref="B114:C114"/>
    <mergeCell ref="B115:G115"/>
    <mergeCell ref="B116:C116"/>
    <mergeCell ref="B117:C117"/>
    <mergeCell ref="B118:C118"/>
    <mergeCell ref="B119:C119"/>
    <mergeCell ref="B120:G120"/>
    <mergeCell ref="B121:C121"/>
    <mergeCell ref="B122:C122"/>
    <mergeCell ref="B123:G1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МНТК</dc:creator>
  <cp:keywords/>
  <dc:description/>
  <cp:lastModifiedBy>Проколей Е.А</cp:lastModifiedBy>
  <cp:lastPrinted>2021-07-27T11:42:22Z</cp:lastPrinted>
  <dcterms:created xsi:type="dcterms:W3CDTF">2005-03-15T10:06:32Z</dcterms:created>
  <dcterms:modified xsi:type="dcterms:W3CDTF">2021-07-30T06:57:08Z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